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cuments\Lecture_Notes_Aug_2020\ARU MBA\Project Mgt\Lecture Slides\Online MBA 2020\Session 6\"/>
    </mc:Choice>
  </mc:AlternateContent>
  <xr:revisionPtr revIDLastSave="0" documentId="13_ncr:1_{93E86FB6-5DC7-4872-A787-E9AE0F930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k Management Register" sheetId="1" r:id="rId1"/>
    <sheet name="Sample Risk Events" sheetId="5" r:id="rId2"/>
  </sheets>
  <definedNames>
    <definedName name="_xlnm.Print_Area" localSheetId="0">'Risk Management Register'!$A$1:$F$1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5" i="1" l="1"/>
  <c r="P65" i="1"/>
  <c r="O65" i="1"/>
  <c r="N65" i="1"/>
  <c r="M65" i="1"/>
  <c r="Q64" i="1"/>
  <c r="P64" i="1"/>
  <c r="O64" i="1"/>
  <c r="N64" i="1"/>
  <c r="M64" i="1"/>
  <c r="Q63" i="1"/>
  <c r="P63" i="1"/>
  <c r="O63" i="1"/>
  <c r="N63" i="1"/>
  <c r="M63" i="1"/>
  <c r="Q62" i="1"/>
  <c r="P62" i="1"/>
  <c r="O62" i="1"/>
  <c r="N62" i="1"/>
  <c r="M62" i="1"/>
  <c r="Q61" i="1"/>
  <c r="P61" i="1"/>
  <c r="O61" i="1"/>
  <c r="N61" i="1"/>
  <c r="Q58" i="1"/>
  <c r="P58" i="1"/>
  <c r="O58" i="1"/>
  <c r="N58" i="1"/>
  <c r="M58" i="1"/>
  <c r="Q57" i="1"/>
  <c r="P57" i="1"/>
  <c r="O57" i="1"/>
  <c r="N57" i="1"/>
  <c r="M57" i="1"/>
  <c r="Q56" i="1"/>
  <c r="P56" i="1"/>
  <c r="O56" i="1"/>
  <c r="N56" i="1"/>
  <c r="M56" i="1"/>
  <c r="Q55" i="1"/>
  <c r="P55" i="1"/>
  <c r="O55" i="1"/>
  <c r="N55" i="1"/>
  <c r="M55" i="1"/>
  <c r="Q54" i="1"/>
  <c r="P54" i="1"/>
  <c r="O54" i="1"/>
  <c r="N54" i="1"/>
  <c r="Q51" i="1"/>
  <c r="P51" i="1"/>
  <c r="O51" i="1"/>
  <c r="N51" i="1"/>
  <c r="M51" i="1"/>
  <c r="Q50" i="1"/>
  <c r="P50" i="1"/>
  <c r="O50" i="1"/>
  <c r="N50" i="1"/>
  <c r="M50" i="1"/>
  <c r="Q49" i="1"/>
  <c r="P49" i="1"/>
  <c r="O49" i="1"/>
  <c r="N49" i="1"/>
  <c r="M49" i="1"/>
  <c r="Q48" i="1"/>
  <c r="P48" i="1"/>
  <c r="O48" i="1"/>
  <c r="N48" i="1"/>
  <c r="M48" i="1"/>
  <c r="Q47" i="1"/>
  <c r="P47" i="1"/>
  <c r="O47" i="1"/>
  <c r="N47" i="1"/>
  <c r="Q37" i="1" l="1"/>
  <c r="P37" i="1"/>
  <c r="O37" i="1"/>
  <c r="N37" i="1"/>
  <c r="M37" i="1"/>
  <c r="Q36" i="1"/>
  <c r="P36" i="1"/>
  <c r="O36" i="1"/>
  <c r="N36" i="1"/>
  <c r="M36" i="1"/>
  <c r="Q35" i="1"/>
  <c r="P35" i="1"/>
  <c r="O35" i="1"/>
  <c r="N35" i="1"/>
  <c r="M35" i="1"/>
  <c r="Q34" i="1"/>
  <c r="O34" i="1"/>
  <c r="N34" i="1"/>
  <c r="M34" i="1"/>
  <c r="Q33" i="1"/>
  <c r="P33" i="1"/>
  <c r="O33" i="1"/>
  <c r="N33" i="1"/>
  <c r="Q30" i="1"/>
  <c r="P30" i="1"/>
  <c r="O30" i="1"/>
  <c r="N30" i="1"/>
  <c r="M30" i="1"/>
  <c r="Q29" i="1"/>
  <c r="P29" i="1"/>
  <c r="O29" i="1"/>
  <c r="M29" i="1"/>
  <c r="Q28" i="1"/>
  <c r="P28" i="1"/>
  <c r="O28" i="1"/>
  <c r="N28" i="1"/>
  <c r="M28" i="1"/>
  <c r="Q27" i="1"/>
  <c r="O27" i="1"/>
  <c r="N27" i="1"/>
  <c r="M27" i="1"/>
  <c r="Q26" i="1"/>
  <c r="P26" i="1"/>
  <c r="O26" i="1"/>
  <c r="N26" i="1"/>
  <c r="Q23" i="1"/>
  <c r="P23" i="1"/>
  <c r="O23" i="1"/>
  <c r="N23" i="1"/>
  <c r="M23" i="1"/>
  <c r="Q22" i="1"/>
  <c r="P22" i="1"/>
  <c r="O22" i="1"/>
  <c r="N22" i="1"/>
  <c r="M22" i="1"/>
  <c r="P21" i="1"/>
  <c r="N21" i="1"/>
  <c r="M21" i="1"/>
  <c r="Q20" i="1"/>
  <c r="P20" i="1"/>
  <c r="O20" i="1"/>
  <c r="N20" i="1"/>
  <c r="M20" i="1"/>
  <c r="Q19" i="1"/>
  <c r="P19" i="1"/>
  <c r="O19" i="1"/>
  <c r="N19" i="1"/>
  <c r="Q44" i="1"/>
  <c r="P44" i="1"/>
  <c r="O44" i="1"/>
  <c r="N44" i="1"/>
  <c r="M44" i="1"/>
  <c r="Q43" i="1"/>
  <c r="P43" i="1"/>
  <c r="O43" i="1"/>
  <c r="N43" i="1"/>
  <c r="M43" i="1"/>
  <c r="Q42" i="1"/>
  <c r="P42" i="1"/>
  <c r="O42" i="1"/>
  <c r="N42" i="1"/>
  <c r="M42" i="1"/>
  <c r="Q41" i="1"/>
  <c r="P41" i="1"/>
  <c r="O41" i="1"/>
  <c r="N41" i="1"/>
  <c r="M41" i="1"/>
  <c r="Q40" i="1"/>
  <c r="P40" i="1"/>
  <c r="O40" i="1"/>
  <c r="N40" i="1"/>
  <c r="N12" i="1"/>
  <c r="O12" i="1"/>
  <c r="P12" i="1"/>
  <c r="Q12" i="1"/>
  <c r="Q16" i="1"/>
  <c r="P16" i="1"/>
  <c r="O16" i="1"/>
  <c r="N16" i="1"/>
  <c r="M16" i="1"/>
  <c r="Q15" i="1"/>
  <c r="P15" i="1"/>
  <c r="O15" i="1"/>
  <c r="N15" i="1"/>
  <c r="M15" i="1"/>
  <c r="Q14" i="1"/>
  <c r="P14" i="1"/>
  <c r="O14" i="1"/>
  <c r="N14" i="1"/>
  <c r="M14" i="1"/>
  <c r="P13" i="1"/>
  <c r="O13" i="1"/>
  <c r="N13" i="1"/>
  <c r="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cbobba</author>
    <author>gdolson</author>
  </authors>
  <commentList>
    <comment ref="I1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See Risk Ranking </t>
        </r>
      </text>
    </comment>
    <comment ref="J1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See Risk Ranking </t>
        </r>
      </text>
    </comment>
    <comment ref="S11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For examples see: www.cflhd.gov/Project_Management/Documents/PPIGuidelines/TEMPLATES/Risk_Assessment_Questionnaire_template.doc   
</t>
        </r>
      </text>
    </comment>
    <comment ref="T11" authorId="0" shapeId="0" xr:uid="{00000000-0006-0000-0000-000004000000}">
      <text>
        <r>
          <rPr>
            <sz val="8"/>
            <color indexed="81"/>
            <rFont val="Tahoma"/>
            <family val="2"/>
          </rPr>
          <t>Enter Entity:
EFL, VDOT, Design-Builder,
etc.</t>
        </r>
      </text>
    </comment>
  </commentList>
</comments>
</file>

<file path=xl/sharedStrings.xml><?xml version="1.0" encoding="utf-8"?>
<sst xmlns="http://schemas.openxmlformats.org/spreadsheetml/2006/main" count="255" uniqueCount="126">
  <si>
    <t>Probability</t>
  </si>
  <si>
    <t>Impact</t>
  </si>
  <si>
    <t>Response Strategy</t>
  </si>
  <si>
    <t>Resource conflicts with other projects</t>
  </si>
  <si>
    <t>Risk Matrix</t>
  </si>
  <si>
    <t>Effect</t>
  </si>
  <si>
    <t>Response Actions</t>
  </si>
  <si>
    <t>Responsibile   Entity</t>
  </si>
  <si>
    <t>Cost</t>
  </si>
  <si>
    <t>Status</t>
  </si>
  <si>
    <t>Active</t>
  </si>
  <si>
    <t>VH</t>
  </si>
  <si>
    <t>H</t>
  </si>
  <si>
    <t>M</t>
  </si>
  <si>
    <t>L</t>
  </si>
  <si>
    <t>VL</t>
  </si>
  <si>
    <t>Interval or Milestone Check</t>
  </si>
  <si>
    <t>Risk Identification</t>
  </si>
  <si>
    <t>Qualitative Risk Assessment</t>
  </si>
  <si>
    <t>Risk Response Plan</t>
  </si>
  <si>
    <t>Monitoring and Control</t>
  </si>
  <si>
    <t>Dormant</t>
  </si>
  <si>
    <t>Retired</t>
  </si>
  <si>
    <t>High</t>
  </si>
  <si>
    <t>Medium</t>
  </si>
  <si>
    <t>Risk Type</t>
  </si>
  <si>
    <t>Threat</t>
  </si>
  <si>
    <t>Opportunity</t>
  </si>
  <si>
    <t>Avoid</t>
  </si>
  <si>
    <t>Transfer</t>
  </si>
  <si>
    <t>Mitigate</t>
  </si>
  <si>
    <t>Accept</t>
  </si>
  <si>
    <t>Threat or Opportunity</t>
  </si>
  <si>
    <t>External</t>
  </si>
  <si>
    <t>Project Management</t>
  </si>
  <si>
    <t>Design</t>
  </si>
  <si>
    <t>Environment</t>
  </si>
  <si>
    <t>Incomplete quantity estimates</t>
  </si>
  <si>
    <t>Scope</t>
  </si>
  <si>
    <t>Time</t>
  </si>
  <si>
    <t>Quality</t>
  </si>
  <si>
    <t>Very High</t>
  </si>
  <si>
    <t>X</t>
  </si>
  <si>
    <t>Project not fully funded</t>
  </si>
  <si>
    <t xml:space="preserve"> Primary Objective</t>
  </si>
  <si>
    <t>Organization</t>
  </si>
  <si>
    <t>Exploit</t>
  </si>
  <si>
    <t>Share</t>
  </si>
  <si>
    <t>Enhance</t>
  </si>
  <si>
    <t xml:space="preserve">Construction Risks </t>
  </si>
  <si>
    <t>Unidentified utility impacts</t>
  </si>
  <si>
    <t>Unexpected archeological findings</t>
  </si>
  <si>
    <t>Unidentified hazardous waste</t>
  </si>
  <si>
    <t>Site is unsafe for workers</t>
  </si>
  <si>
    <t>Delays due to traffic management and lane closures</t>
  </si>
  <si>
    <t>Design Risks</t>
  </si>
  <si>
    <t>Insufficient design analysis</t>
  </si>
  <si>
    <t>Complex hydraulic features</t>
  </si>
  <si>
    <t>Surveys incomplete</t>
  </si>
  <si>
    <t>Inaccurate assumptions during the planning phase</t>
  </si>
  <si>
    <t>Environmental Risks</t>
  </si>
  <si>
    <t>Unanticipated noise impacts</t>
  </si>
  <si>
    <t>Unforeseen Section 4(f) resources affected</t>
  </si>
  <si>
    <t xml:space="preserve">Environmental clearance for borrow site required </t>
  </si>
  <si>
    <t>Unanticiapated barriers to wildlife</t>
  </si>
  <si>
    <t>External Risks</t>
  </si>
  <si>
    <t>Politically driven accelerated schedule</t>
  </si>
  <si>
    <t>Permit agency actions cause unexpected delays</t>
  </si>
  <si>
    <t>Public objections</t>
  </si>
  <si>
    <t>Inflation and other market forces</t>
  </si>
  <si>
    <t>Organizational Risks</t>
  </si>
  <si>
    <t>Inexperienced staff assigned to project</t>
  </si>
  <si>
    <t>Lack of specialized staff</t>
  </si>
  <si>
    <t>Priorities change on existing programs</t>
  </si>
  <si>
    <t>Project Management Risks</t>
  </si>
  <si>
    <t>Approval and decision processes cause delays</t>
  </si>
  <si>
    <t>Inadequate project scoping and scope creep</t>
  </si>
  <si>
    <t>Consultant and contractor delays</t>
  </si>
  <si>
    <t>Estimating and/or scheduling errors</t>
  </si>
  <si>
    <t>Lack of coordination and communication</t>
  </si>
  <si>
    <t>Unforeseen agreements required</t>
  </si>
  <si>
    <t>Right of Way Risks</t>
  </si>
  <si>
    <t>Unanicipated escalation in ROW values</t>
  </si>
  <si>
    <t>Additional ROW may be needed</t>
  </si>
  <si>
    <t>Discovery of hazardous waste during the ROW phase</t>
  </si>
  <si>
    <t>Generic Project Sample Risk List</t>
  </si>
  <si>
    <t>Technical, Quality, or Performance Risks</t>
  </si>
  <si>
    <t>Examples include reliance on unproven or complex technolgy, unrealistic performance goals, long term performance, process roadblocks, new emerging initiatives, increases in complexity, etc..</t>
  </si>
  <si>
    <t>Examples include a shifting regulatory environment, labor issues, changing customer priorities, government agency risks, and weather.  Also to be considered are consultant and vendor contract risks, contract type and contractor responsibilities.</t>
  </si>
  <si>
    <t>Examples include lack of prioritization of projects, inadequacy or interruption of funding, inexperienced and poorly developed and trained workforce, and resource conflicts with other projects in the organization.</t>
  </si>
  <si>
    <t>Sample Risk Management Register for Project XXXX</t>
  </si>
  <si>
    <t>Project delayed</t>
  </si>
  <si>
    <t>Monthly</t>
  </si>
  <si>
    <t>Future marketing of this successful project by the Division</t>
  </si>
  <si>
    <t xml:space="preserve">Risk Event </t>
  </si>
  <si>
    <t>Risk Category</t>
  </si>
  <si>
    <t>Project Manager</t>
  </si>
  <si>
    <t>Marketing opportunities</t>
  </si>
  <si>
    <t>Changes during construction not in contract</t>
  </si>
  <si>
    <r>
      <t xml:space="preserve">           </t>
    </r>
    <r>
      <rPr>
        <u/>
        <sz val="10"/>
        <rFont val="Arial"/>
        <family val="2"/>
      </rPr>
      <t>Design/Construction Project Sample Risk Lis</t>
    </r>
    <r>
      <rPr>
        <sz val="10"/>
        <rFont val="Arial"/>
        <family val="2"/>
      </rPr>
      <t>t</t>
    </r>
  </si>
  <si>
    <t>Unforeseen air quality issues</t>
  </si>
  <si>
    <t>Acquisition of ROW may take longer than anticipated</t>
  </si>
  <si>
    <t>Sample Risk Events*</t>
  </si>
  <si>
    <t>Examples include poor allocation of time and resources, inadequate quality of the project plan, lack of project manager delegated authority, and lack of project management disciplines.</t>
  </si>
  <si>
    <r>
      <t>*</t>
    </r>
    <r>
      <rPr>
        <sz val="10"/>
        <rFont val="Arial"/>
      </rPr>
      <t xml:space="preserve"> When identifying risk it is important to specify the risk correctly.  As a guideline for identifying risk, use the following risk statement structure to help fill in the appropriate risk columns on the risk register:                                                           "Because of the </t>
    </r>
    <r>
      <rPr>
        <u/>
        <sz val="10"/>
        <rFont val="Arial"/>
        <family val="2"/>
      </rPr>
      <t>cause</t>
    </r>
    <r>
      <rPr>
        <sz val="10"/>
        <rFont val="Arial"/>
        <family val="2"/>
      </rPr>
      <t xml:space="preserve"> or condition that is true, a </t>
    </r>
    <r>
      <rPr>
        <u/>
        <sz val="10"/>
        <rFont val="Arial"/>
        <family val="2"/>
      </rPr>
      <t>risk event</t>
    </r>
    <r>
      <rPr>
        <sz val="10"/>
        <rFont val="Arial"/>
        <family val="2"/>
      </rPr>
      <t xml:space="preserve"> may occur, having an </t>
    </r>
    <r>
      <rPr>
        <u/>
        <sz val="10"/>
        <rFont val="Arial"/>
        <family val="2"/>
      </rPr>
      <t>effect</t>
    </r>
    <r>
      <rPr>
        <sz val="10"/>
        <rFont val="Arial"/>
        <family val="2"/>
      </rPr>
      <t xml:space="preserve"> on either a cost, quality, scope or time </t>
    </r>
    <r>
      <rPr>
        <u/>
        <sz val="10"/>
        <rFont val="Arial"/>
        <family val="2"/>
      </rPr>
      <t>objective</t>
    </r>
    <r>
      <rPr>
        <sz val="10"/>
        <rFont val="Arial"/>
        <family val="2"/>
      </rPr>
      <t>."</t>
    </r>
  </si>
  <si>
    <t>Cause/Trigger</t>
  </si>
  <si>
    <t>RMP #</t>
  </si>
  <si>
    <t>Poorly Define Requirements for Mobile App</t>
  </si>
  <si>
    <t>Mobile App Function not fully deliverd</t>
  </si>
  <si>
    <t>Develop the Scope for the Mobile App in collaboration with Supplier</t>
  </si>
  <si>
    <t>PM, IT Mgr</t>
  </si>
  <si>
    <t>Wkly</t>
  </si>
  <si>
    <t>System prone to Cyber Securtiy Threats</t>
  </si>
  <si>
    <t>Omission of Security Requirments for the App</t>
  </si>
  <si>
    <t>Poor Product Quality</t>
  </si>
  <si>
    <t>Include Security Requirement in Scope of Work in ITT</t>
  </si>
  <si>
    <t>Inexperinence Staff</t>
  </si>
  <si>
    <t>Poor Installation</t>
  </si>
  <si>
    <t>Provide Training</t>
  </si>
  <si>
    <t>Fleet Mgr</t>
  </si>
  <si>
    <t>Execution/Build</t>
  </si>
  <si>
    <t>Primary Objective</t>
  </si>
  <si>
    <t>Response Strategy-Threat</t>
  </si>
  <si>
    <t>Response Strategy-Opp</t>
  </si>
  <si>
    <t>Public exposure of a high profile project</t>
  </si>
  <si>
    <t>Improves viability of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</si>
</sst>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4" xfId="0" applyBorder="1"/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8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3"/>
  <sheetViews>
    <sheetView tabSelected="1" topLeftCell="A9" zoomScale="90" zoomScaleNormal="90" workbookViewId="0">
      <selection activeCell="A9" sqref="A9:U9"/>
    </sheetView>
  </sheetViews>
  <sheetFormatPr defaultRowHeight="13.2" x14ac:dyDescent="0.25"/>
  <cols>
    <col min="1" max="1" width="7.88671875" bestFit="1" customWidth="1"/>
    <col min="2" max="2" width="15.5546875" customWidth="1"/>
    <col min="3" max="3" width="16.21875" customWidth="1"/>
    <col min="4" max="4" width="19.77734375" customWidth="1"/>
    <col min="5" max="5" width="26" customWidth="1"/>
    <col min="6" max="6" width="24.44140625" customWidth="1"/>
    <col min="7" max="7" width="6.77734375" customWidth="1"/>
    <col min="8" max="8" width="11.77734375" customWidth="1"/>
    <col min="9" max="9" width="12.5546875" customWidth="1"/>
    <col min="10" max="10" width="8.5546875" customWidth="1"/>
    <col min="11" max="11" width="3" customWidth="1"/>
    <col min="12" max="12" width="4.5546875" bestFit="1" customWidth="1"/>
    <col min="13" max="17" width="4.5546875" customWidth="1"/>
    <col min="18" max="18" width="11.44140625" customWidth="1"/>
    <col min="19" max="19" width="26.21875" customWidth="1"/>
    <col min="20" max="20" width="14.21875" customWidth="1"/>
    <col min="21" max="21" width="16" customWidth="1"/>
    <col min="22" max="22" width="8.21875" customWidth="1"/>
    <col min="23" max="23" width="14.77734375" customWidth="1"/>
  </cols>
  <sheetData>
    <row r="1" spans="1:23" hidden="1" x14ac:dyDescent="0.25">
      <c r="A1" s="43" t="s">
        <v>9</v>
      </c>
      <c r="B1" s="43" t="s">
        <v>25</v>
      </c>
      <c r="C1" s="43" t="s">
        <v>122</v>
      </c>
      <c r="E1" s="43" t="s">
        <v>95</v>
      </c>
      <c r="F1" s="43" t="s">
        <v>121</v>
      </c>
      <c r="H1" s="43" t="s">
        <v>123</v>
      </c>
    </row>
    <row r="2" spans="1:23" hidden="1" x14ac:dyDescent="0.25">
      <c r="A2" t="s">
        <v>10</v>
      </c>
      <c r="B2" t="s">
        <v>26</v>
      </c>
      <c r="C2" t="s">
        <v>28</v>
      </c>
      <c r="E2" t="s">
        <v>120</v>
      </c>
      <c r="F2" t="s">
        <v>8</v>
      </c>
      <c r="H2" t="s">
        <v>46</v>
      </c>
    </row>
    <row r="3" spans="1:23" hidden="1" x14ac:dyDescent="0.25">
      <c r="A3" t="s">
        <v>21</v>
      </c>
      <c r="B3" t="s">
        <v>27</v>
      </c>
      <c r="C3" t="s">
        <v>29</v>
      </c>
      <c r="E3" t="s">
        <v>35</v>
      </c>
      <c r="F3" t="s">
        <v>39</v>
      </c>
      <c r="H3" t="s">
        <v>47</v>
      </c>
    </row>
    <row r="4" spans="1:23" hidden="1" x14ac:dyDescent="0.25">
      <c r="A4" t="s">
        <v>22</v>
      </c>
      <c r="C4" t="s">
        <v>30</v>
      </c>
      <c r="E4" t="s">
        <v>36</v>
      </c>
      <c r="F4" t="s">
        <v>38</v>
      </c>
      <c r="H4" t="s">
        <v>48</v>
      </c>
    </row>
    <row r="5" spans="1:23" hidden="1" x14ac:dyDescent="0.25">
      <c r="C5" t="s">
        <v>31</v>
      </c>
      <c r="E5" t="s">
        <v>33</v>
      </c>
      <c r="F5" t="s">
        <v>40</v>
      </c>
      <c r="H5" t="s">
        <v>31</v>
      </c>
    </row>
    <row r="6" spans="1:23" hidden="1" x14ac:dyDescent="0.25">
      <c r="E6" t="s">
        <v>45</v>
      </c>
    </row>
    <row r="7" spans="1:23" hidden="1" x14ac:dyDescent="0.25">
      <c r="E7" t="s">
        <v>34</v>
      </c>
    </row>
    <row r="8" spans="1:23" ht="59.4" hidden="1" customHeight="1" thickBot="1" x14ac:dyDescent="0.3"/>
    <row r="9" spans="1:23" ht="42.75" customHeight="1" thickBot="1" x14ac:dyDescent="0.3">
      <c r="A9" s="70" t="s">
        <v>90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27"/>
      <c r="W9" s="26"/>
    </row>
    <row r="10" spans="1:23" ht="24" customHeight="1" x14ac:dyDescent="0.25">
      <c r="A10" s="74" t="s">
        <v>17</v>
      </c>
      <c r="B10" s="75"/>
      <c r="C10" s="75"/>
      <c r="D10" s="75"/>
      <c r="E10" s="75"/>
      <c r="F10" s="75"/>
      <c r="G10" s="75"/>
      <c r="H10" s="76"/>
      <c r="I10" s="77" t="s">
        <v>18</v>
      </c>
      <c r="J10" s="78"/>
      <c r="K10" s="78"/>
      <c r="L10" s="78"/>
      <c r="M10" s="78"/>
      <c r="N10" s="78"/>
      <c r="O10" s="78"/>
      <c r="P10" s="78"/>
      <c r="Q10" s="79"/>
      <c r="R10" s="80" t="s">
        <v>19</v>
      </c>
      <c r="S10" s="81"/>
      <c r="T10" s="72" t="s">
        <v>20</v>
      </c>
      <c r="U10" s="73"/>
    </row>
    <row r="11" spans="1:23" ht="73.2" x14ac:dyDescent="0.25">
      <c r="A11" s="37" t="s">
        <v>106</v>
      </c>
      <c r="B11" s="38" t="s">
        <v>9</v>
      </c>
      <c r="C11" s="39" t="s">
        <v>95</v>
      </c>
      <c r="D11" s="40" t="s">
        <v>94</v>
      </c>
      <c r="E11" s="40" t="s">
        <v>105</v>
      </c>
      <c r="F11" s="40" t="s">
        <v>5</v>
      </c>
      <c r="G11" s="41" t="s">
        <v>32</v>
      </c>
      <c r="H11" s="42" t="s">
        <v>44</v>
      </c>
      <c r="I11" s="40" t="s">
        <v>0</v>
      </c>
      <c r="J11" s="40" t="s">
        <v>1</v>
      </c>
      <c r="K11" s="83" t="s">
        <v>4</v>
      </c>
      <c r="L11" s="84"/>
      <c r="M11" s="84"/>
      <c r="N11" s="84"/>
      <c r="O11" s="84"/>
      <c r="P11" s="84"/>
      <c r="Q11" s="85"/>
      <c r="R11" s="13" t="s">
        <v>2</v>
      </c>
      <c r="S11" s="10" t="s">
        <v>6</v>
      </c>
      <c r="T11" s="10" t="s">
        <v>7</v>
      </c>
      <c r="U11" s="10" t="s">
        <v>16</v>
      </c>
    </row>
    <row r="12" spans="1:23" ht="14.25" customHeight="1" x14ac:dyDescent="0.25">
      <c r="A12" s="58">
        <v>1</v>
      </c>
      <c r="B12" s="61" t="s">
        <v>10</v>
      </c>
      <c r="C12" s="61" t="s">
        <v>120</v>
      </c>
      <c r="D12" s="44" t="s">
        <v>108</v>
      </c>
      <c r="E12" s="44" t="s">
        <v>107</v>
      </c>
      <c r="F12" s="44" t="s">
        <v>91</v>
      </c>
      <c r="G12" s="64" t="s">
        <v>26</v>
      </c>
      <c r="H12" s="49" t="s">
        <v>40</v>
      </c>
      <c r="I12" s="44" t="s">
        <v>23</v>
      </c>
      <c r="J12" s="44" t="s">
        <v>41</v>
      </c>
      <c r="K12" s="47" t="s">
        <v>0</v>
      </c>
      <c r="L12" s="11" t="s">
        <v>11</v>
      </c>
      <c r="M12" s="1"/>
      <c r="N12" s="2" t="str">
        <f>IF(AND(J13="LOW",I13="VERY HIGH")=TRUE,"X"," ")</f>
        <v xml:space="preserve"> </v>
      </c>
      <c r="O12" s="3" t="str">
        <f>IF(AND(J13="MODERATE",I13="VERY HIGH")=TRUE,"X"," ")</f>
        <v xml:space="preserve"> </v>
      </c>
      <c r="P12" s="3" t="str">
        <f>IF(AND(J13="HIGH",I13="VERY HIGH")=TRUE,"X"," ")</f>
        <v xml:space="preserve"> </v>
      </c>
      <c r="Q12" s="14" t="str">
        <f>IF(AND(J13="VERY HIGH",I13="VERY HIGH")=TRUE,"X"," ")</f>
        <v xml:space="preserve"> </v>
      </c>
      <c r="R12" s="82" t="s">
        <v>30</v>
      </c>
      <c r="S12" s="44" t="s">
        <v>109</v>
      </c>
      <c r="T12" s="49" t="s">
        <v>110</v>
      </c>
      <c r="U12" s="44" t="s">
        <v>111</v>
      </c>
    </row>
    <row r="13" spans="1:23" ht="14.25" customHeight="1" x14ac:dyDescent="0.25">
      <c r="A13" s="59"/>
      <c r="B13" s="62"/>
      <c r="C13" s="62"/>
      <c r="D13" s="45"/>
      <c r="E13" s="45"/>
      <c r="F13" s="45"/>
      <c r="G13" s="65"/>
      <c r="H13" s="50"/>
      <c r="I13" s="45"/>
      <c r="J13" s="45"/>
      <c r="K13" s="48"/>
      <c r="L13" s="12" t="s">
        <v>12</v>
      </c>
      <c r="M13" s="1" t="str">
        <f>IF(AND(J13="VERY LOW",I13="HIGH")=TRUE,"X"," ")</f>
        <v xml:space="preserve"> </v>
      </c>
      <c r="N13" s="2" t="str">
        <f>IF(AND(J13="LOW",I13="HIGH")=TRUE,"X"," ")</f>
        <v xml:space="preserve"> </v>
      </c>
      <c r="O13" s="3" t="str">
        <f>IF(AND(J13="MODERATE",I13="HIGH")=TRUE,"X"," ")</f>
        <v xml:space="preserve"> </v>
      </c>
      <c r="P13" s="3" t="str">
        <f>IF(AND(J13="HIGH",I13="HIGH")=TRUE,"X"," ")</f>
        <v xml:space="preserve"> </v>
      </c>
      <c r="Q13" s="18" t="s">
        <v>42</v>
      </c>
      <c r="R13" s="68"/>
      <c r="S13" s="45"/>
      <c r="T13" s="50"/>
      <c r="U13" s="45"/>
    </row>
    <row r="14" spans="1:23" ht="14.25" customHeight="1" x14ac:dyDescent="0.25">
      <c r="A14" s="59"/>
      <c r="B14" s="62"/>
      <c r="C14" s="62"/>
      <c r="D14" s="45"/>
      <c r="E14" s="45"/>
      <c r="F14" s="45"/>
      <c r="G14" s="65"/>
      <c r="H14" s="50"/>
      <c r="I14" s="45"/>
      <c r="J14" s="45"/>
      <c r="K14" s="48"/>
      <c r="L14" s="12" t="s">
        <v>13</v>
      </c>
      <c r="M14" s="1" t="str">
        <f>IF(AND(J13="VERY LOW",I13="MODERATE")=TRUE,"X"," ")</f>
        <v xml:space="preserve"> </v>
      </c>
      <c r="N14" s="4" t="str">
        <f>IF(AND(J13="LOW",I13="MODERATE")=TRUE,"X"," ")</f>
        <v xml:space="preserve"> </v>
      </c>
      <c r="O14" s="2" t="str">
        <f>IF(AND(J13="MODERATE",I13="MODERATE")=TRUE,"X"," ")</f>
        <v xml:space="preserve"> </v>
      </c>
      <c r="P14" s="3" t="str">
        <f>IF(AND(J13="HIGH",I13="MODERATE")=TRUE,"X"," ")</f>
        <v xml:space="preserve"> </v>
      </c>
      <c r="Q14" s="14" t="str">
        <f>IF(AND(J13="VERY HIGH",I13="MODERATE")=TRUE,"X"," ")</f>
        <v xml:space="preserve"> </v>
      </c>
      <c r="R14" s="68"/>
      <c r="S14" s="45"/>
      <c r="T14" s="50"/>
      <c r="U14" s="45"/>
    </row>
    <row r="15" spans="1:23" ht="14.25" customHeight="1" x14ac:dyDescent="0.25">
      <c r="A15" s="59"/>
      <c r="B15" s="62"/>
      <c r="C15" s="62"/>
      <c r="D15" s="45"/>
      <c r="E15" s="45"/>
      <c r="F15" s="45"/>
      <c r="G15" s="65"/>
      <c r="H15" s="50"/>
      <c r="I15" s="45"/>
      <c r="J15" s="45"/>
      <c r="K15" s="48"/>
      <c r="L15" s="12" t="s">
        <v>14</v>
      </c>
      <c r="M15" s="1" t="str">
        <f>IF(AND(J13="VERY LOW",I13="LOW")=TRUE,"X"," ")</f>
        <v xml:space="preserve"> </v>
      </c>
      <c r="N15" s="4" t="str">
        <f>IF(AND(J13="LOW",I13="LOW")=TRUE,"X"," ")</f>
        <v xml:space="preserve"> </v>
      </c>
      <c r="O15" s="2" t="str">
        <f>IF(AND(J13="MODERATE",I13="LOW")=TRUE,"X"," ")</f>
        <v xml:space="preserve"> </v>
      </c>
      <c r="P15" s="3" t="str">
        <f>IF(AND(J13="HIGH",I13="LOW")=TRUE,"X"," ")</f>
        <v xml:space="preserve"> </v>
      </c>
      <c r="Q15" s="14" t="str">
        <f>IF(AND(J13="VERY HIGH",I13="LOW")=TRUE,"X"," ")</f>
        <v xml:space="preserve"> </v>
      </c>
      <c r="R15" s="68"/>
      <c r="S15" s="45"/>
      <c r="T15" s="50"/>
      <c r="U15" s="45"/>
    </row>
    <row r="16" spans="1:23" ht="14.25" customHeight="1" x14ac:dyDescent="0.25">
      <c r="A16" s="59"/>
      <c r="B16" s="62"/>
      <c r="C16" s="62"/>
      <c r="D16" s="45"/>
      <c r="E16" s="45"/>
      <c r="F16" s="45"/>
      <c r="G16" s="65"/>
      <c r="H16" s="50"/>
      <c r="I16" s="45"/>
      <c r="J16" s="45"/>
      <c r="K16" s="48"/>
      <c r="L16" s="12" t="s">
        <v>15</v>
      </c>
      <c r="M16" s="5" t="str">
        <f>IF(AND(J13="VERY LOW",I13="VERY LOW")=TRUE,"X"," ")</f>
        <v xml:space="preserve"> </v>
      </c>
      <c r="N16" s="6" t="str">
        <f>IF(AND(J13="LOW",I13="VERY LOW")=TRUE,"X"," ")</f>
        <v xml:space="preserve"> </v>
      </c>
      <c r="O16" s="6" t="str">
        <f>IF(AND(J13="MODERATE",I13="VERY LOW")=TRUE,"X"," ")</f>
        <v xml:space="preserve"> </v>
      </c>
      <c r="P16" s="7" t="str">
        <f>IF(AND(J13="HIGH",I13="VERY LOW")=TRUE,"X"," ")</f>
        <v xml:space="preserve"> </v>
      </c>
      <c r="Q16" s="15" t="str">
        <f>IF(AND(J13="VERY HIGH",I13="VERY LOW")=TRUE,"X"," ")</f>
        <v xml:space="preserve"> </v>
      </c>
      <c r="R16" s="68"/>
      <c r="S16" s="45"/>
      <c r="T16" s="50"/>
      <c r="U16" s="45"/>
    </row>
    <row r="17" spans="1:21" ht="14.25" customHeight="1" x14ac:dyDescent="0.5">
      <c r="A17" s="59"/>
      <c r="B17" s="62"/>
      <c r="C17" s="62"/>
      <c r="D17" s="45"/>
      <c r="E17" s="45"/>
      <c r="F17" s="45"/>
      <c r="G17" s="65"/>
      <c r="H17" s="50"/>
      <c r="I17" s="45"/>
      <c r="J17" s="45"/>
      <c r="K17" s="48"/>
      <c r="L17" s="8"/>
      <c r="M17" s="11" t="s">
        <v>15</v>
      </c>
      <c r="N17" s="11" t="s">
        <v>14</v>
      </c>
      <c r="O17" s="11" t="s">
        <v>13</v>
      </c>
      <c r="P17" s="11" t="s">
        <v>12</v>
      </c>
      <c r="Q17" s="16" t="s">
        <v>11</v>
      </c>
      <c r="R17" s="68"/>
      <c r="S17" s="45"/>
      <c r="T17" s="50"/>
      <c r="U17" s="45"/>
    </row>
    <row r="18" spans="1:21" ht="11.25" customHeight="1" x14ac:dyDescent="0.5">
      <c r="A18" s="60"/>
      <c r="B18" s="63"/>
      <c r="C18" s="63"/>
      <c r="D18" s="46"/>
      <c r="E18" s="46"/>
      <c r="F18" s="46"/>
      <c r="G18" s="66"/>
      <c r="H18" s="51"/>
      <c r="I18" s="46"/>
      <c r="J18" s="46"/>
      <c r="K18" s="17"/>
      <c r="L18" s="9"/>
      <c r="M18" s="55" t="s">
        <v>1</v>
      </c>
      <c r="N18" s="55"/>
      <c r="O18" s="55"/>
      <c r="P18" s="56"/>
      <c r="Q18" s="57"/>
      <c r="R18" s="69"/>
      <c r="S18" s="46"/>
      <c r="T18" s="51"/>
      <c r="U18" s="46"/>
    </row>
    <row r="19" spans="1:21" ht="14.25" customHeight="1" x14ac:dyDescent="0.25">
      <c r="A19" s="58">
        <v>2</v>
      </c>
      <c r="B19" s="61" t="s">
        <v>10</v>
      </c>
      <c r="C19" s="61" t="s">
        <v>120</v>
      </c>
      <c r="D19" s="44" t="s">
        <v>112</v>
      </c>
      <c r="E19" s="44" t="s">
        <v>113</v>
      </c>
      <c r="F19" s="44" t="s">
        <v>114</v>
      </c>
      <c r="G19" s="64" t="s">
        <v>26</v>
      </c>
      <c r="H19" s="49" t="s">
        <v>38</v>
      </c>
      <c r="I19" s="44" t="s">
        <v>24</v>
      </c>
      <c r="J19" s="44" t="s">
        <v>41</v>
      </c>
      <c r="K19" s="47" t="s">
        <v>0</v>
      </c>
      <c r="L19" s="11" t="s">
        <v>11</v>
      </c>
      <c r="M19" s="1"/>
      <c r="N19" s="2" t="str">
        <f>IF(AND(J20="LOW",I20="VERY HIGH")=TRUE,"X"," ")</f>
        <v xml:space="preserve"> </v>
      </c>
      <c r="O19" s="3" t="str">
        <f>IF(AND(J20="MODERATE",I20="VERY HIGH")=TRUE,"X"," ")</f>
        <v xml:space="preserve"> </v>
      </c>
      <c r="P19" s="3" t="str">
        <f>IF(AND(J20="HIGH",I20="VERY HIGH")=TRUE,"X"," ")</f>
        <v xml:space="preserve"> </v>
      </c>
      <c r="Q19" s="14" t="str">
        <f>IF(AND(J20="VERY HIGH",I20="VERY HIGH")=TRUE,"X"," ")</f>
        <v xml:space="preserve"> </v>
      </c>
      <c r="R19" s="67" t="s">
        <v>29</v>
      </c>
      <c r="S19" s="44" t="s">
        <v>115</v>
      </c>
      <c r="T19" s="49" t="s">
        <v>110</v>
      </c>
      <c r="U19" s="44" t="s">
        <v>111</v>
      </c>
    </row>
    <row r="20" spans="1:21" ht="12" customHeight="1" x14ac:dyDescent="0.25">
      <c r="A20" s="59"/>
      <c r="B20" s="62"/>
      <c r="C20" s="62"/>
      <c r="D20" s="45"/>
      <c r="E20" s="45"/>
      <c r="F20" s="45"/>
      <c r="G20" s="65"/>
      <c r="H20" s="50"/>
      <c r="I20" s="45"/>
      <c r="J20" s="45"/>
      <c r="K20" s="48"/>
      <c r="L20" s="12" t="s">
        <v>12</v>
      </c>
      <c r="M20" s="1" t="str">
        <f>IF(AND(J20="VERY LOW",I20="HIGH")=TRUE,"X"," ")</f>
        <v xml:space="preserve"> </v>
      </c>
      <c r="N20" s="2" t="str">
        <f>IF(AND(J20="LOW",I20="HIGH")=TRUE,"X"," ")</f>
        <v xml:space="preserve"> </v>
      </c>
      <c r="O20" s="3" t="str">
        <f>IF(AND(J20="MODERATE",I20="HIGH")=TRUE,"X"," ")</f>
        <v xml:space="preserve"> </v>
      </c>
      <c r="P20" s="3" t="str">
        <f>IF(AND(J20="HIGH",I20="HIGH")=TRUE,"X"," ")</f>
        <v xml:space="preserve"> </v>
      </c>
      <c r="Q20" s="14" t="str">
        <f>IF(AND(J20="VERY HIGH",I20="HIGH")=TRUE,"X"," ")</f>
        <v xml:space="preserve"> </v>
      </c>
      <c r="R20" s="68"/>
      <c r="S20" s="45"/>
      <c r="T20" s="50"/>
      <c r="U20" s="45"/>
    </row>
    <row r="21" spans="1:21" ht="14.25" customHeight="1" x14ac:dyDescent="0.25">
      <c r="A21" s="59"/>
      <c r="B21" s="62"/>
      <c r="C21" s="62"/>
      <c r="D21" s="45"/>
      <c r="E21" s="45"/>
      <c r="F21" s="45"/>
      <c r="G21" s="65"/>
      <c r="H21" s="50"/>
      <c r="I21" s="45"/>
      <c r="J21" s="45"/>
      <c r="K21" s="48"/>
      <c r="L21" s="12" t="s">
        <v>13</v>
      </c>
      <c r="M21" s="1" t="str">
        <f>IF(AND(J20="VERY LOW",I20="MODERATE")=TRUE,"X"," ")</f>
        <v xml:space="preserve"> </v>
      </c>
      <c r="N21" s="4" t="str">
        <f>IF(AND(J20="LOW",I20="MODERATE")=TRUE,"X"," ")</f>
        <v xml:space="preserve"> </v>
      </c>
      <c r="O21" s="20"/>
      <c r="P21" s="3" t="str">
        <f>IF(AND(J20="HIGH",I20="MODERATE")=TRUE,"X"," ")</f>
        <v xml:space="preserve"> </v>
      </c>
      <c r="Q21" s="20" t="s">
        <v>42</v>
      </c>
      <c r="R21" s="68"/>
      <c r="S21" s="45"/>
      <c r="T21" s="50"/>
      <c r="U21" s="45"/>
    </row>
    <row r="22" spans="1:21" ht="11.25" customHeight="1" x14ac:dyDescent="0.25">
      <c r="A22" s="59"/>
      <c r="B22" s="62"/>
      <c r="C22" s="62"/>
      <c r="D22" s="45"/>
      <c r="E22" s="45"/>
      <c r="F22" s="45"/>
      <c r="G22" s="65"/>
      <c r="H22" s="50"/>
      <c r="I22" s="45"/>
      <c r="J22" s="45"/>
      <c r="K22" s="48"/>
      <c r="L22" s="12" t="s">
        <v>14</v>
      </c>
      <c r="M22" s="1" t="str">
        <f>IF(AND(J20="VERY LOW",I20="LOW")=TRUE,"X"," ")</f>
        <v xml:space="preserve"> </v>
      </c>
      <c r="N22" s="4" t="str">
        <f>IF(AND(J20="LOW",I20="LOW")=TRUE,"X"," ")</f>
        <v xml:space="preserve"> </v>
      </c>
      <c r="O22" s="2" t="str">
        <f>IF(AND(J20="MODERATE",I20="LOW")=TRUE,"X"," ")</f>
        <v xml:space="preserve"> </v>
      </c>
      <c r="P22" s="3" t="str">
        <f>IF(AND(J20="HIGH",I20="LOW")=TRUE,"X"," ")</f>
        <v xml:space="preserve"> </v>
      </c>
      <c r="Q22" s="14" t="str">
        <f>IF(AND(J20="VERY HIGH",I20="LOW")=TRUE,"X"," ")</f>
        <v xml:space="preserve"> </v>
      </c>
      <c r="R22" s="68"/>
      <c r="S22" s="45"/>
      <c r="T22" s="50"/>
      <c r="U22" s="45"/>
    </row>
    <row r="23" spans="1:21" ht="12" customHeight="1" x14ac:dyDescent="0.25">
      <c r="A23" s="59"/>
      <c r="B23" s="62"/>
      <c r="C23" s="62"/>
      <c r="D23" s="45"/>
      <c r="E23" s="45"/>
      <c r="F23" s="45"/>
      <c r="G23" s="65"/>
      <c r="H23" s="50"/>
      <c r="I23" s="45"/>
      <c r="J23" s="45"/>
      <c r="K23" s="48"/>
      <c r="L23" s="12" t="s">
        <v>15</v>
      </c>
      <c r="M23" s="5" t="str">
        <f>IF(AND(J20="VERY LOW",I20="VERY LOW")=TRUE,"X"," ")</f>
        <v xml:space="preserve"> </v>
      </c>
      <c r="N23" s="6" t="str">
        <f>IF(AND(J20="LOW",I20="VERY LOW")=TRUE,"X"," ")</f>
        <v xml:space="preserve"> </v>
      </c>
      <c r="O23" s="6" t="str">
        <f>IF(AND(J20="MODERATE",I20="VERY LOW")=TRUE,"X"," ")</f>
        <v xml:space="preserve"> </v>
      </c>
      <c r="P23" s="7" t="str">
        <f>IF(AND(J20="HIGH",I20="VERY LOW")=TRUE,"X"," ")</f>
        <v xml:space="preserve"> </v>
      </c>
      <c r="Q23" s="15" t="str">
        <f>IF(AND(J20="VERY HIGH",I20="VERY LOW")=TRUE,"X"," ")</f>
        <v xml:space="preserve"> </v>
      </c>
      <c r="R23" s="68"/>
      <c r="S23" s="45"/>
      <c r="T23" s="50"/>
      <c r="U23" s="45"/>
    </row>
    <row r="24" spans="1:21" ht="11.25" customHeight="1" x14ac:dyDescent="0.5">
      <c r="A24" s="59"/>
      <c r="B24" s="62"/>
      <c r="C24" s="62"/>
      <c r="D24" s="45"/>
      <c r="E24" s="45"/>
      <c r="F24" s="45"/>
      <c r="G24" s="65"/>
      <c r="H24" s="50"/>
      <c r="I24" s="45"/>
      <c r="J24" s="45"/>
      <c r="K24" s="48"/>
      <c r="L24" s="8"/>
      <c r="M24" s="11" t="s">
        <v>15</v>
      </c>
      <c r="N24" s="11" t="s">
        <v>14</v>
      </c>
      <c r="O24" s="11" t="s">
        <v>13</v>
      </c>
      <c r="P24" s="11" t="s">
        <v>12</v>
      </c>
      <c r="Q24" s="16" t="s">
        <v>11</v>
      </c>
      <c r="R24" s="68"/>
      <c r="S24" s="45"/>
      <c r="T24" s="50"/>
      <c r="U24" s="45"/>
    </row>
    <row r="25" spans="1:21" ht="15.75" customHeight="1" x14ac:dyDescent="0.5">
      <c r="A25" s="60"/>
      <c r="B25" s="63"/>
      <c r="C25" s="63"/>
      <c r="D25" s="46"/>
      <c r="E25" s="46"/>
      <c r="F25" s="46"/>
      <c r="G25" s="66"/>
      <c r="H25" s="51"/>
      <c r="I25" s="46"/>
      <c r="J25" s="46"/>
      <c r="K25" s="17"/>
      <c r="L25" s="9"/>
      <c r="M25" s="55" t="s">
        <v>1</v>
      </c>
      <c r="N25" s="55"/>
      <c r="O25" s="55"/>
      <c r="P25" s="56"/>
      <c r="Q25" s="57"/>
      <c r="R25" s="69"/>
      <c r="S25" s="46"/>
      <c r="T25" s="51"/>
      <c r="U25" s="46"/>
    </row>
    <row r="26" spans="1:21" ht="14.25" customHeight="1" x14ac:dyDescent="0.25">
      <c r="A26" s="58">
        <v>3</v>
      </c>
      <c r="B26" s="61" t="s">
        <v>10</v>
      </c>
      <c r="C26" s="61" t="s">
        <v>120</v>
      </c>
      <c r="D26" s="44" t="s">
        <v>117</v>
      </c>
      <c r="E26" s="44" t="s">
        <v>116</v>
      </c>
      <c r="F26" s="44" t="s">
        <v>114</v>
      </c>
      <c r="G26" s="64" t="s">
        <v>26</v>
      </c>
      <c r="H26" s="49" t="s">
        <v>40</v>
      </c>
      <c r="I26" s="44" t="s">
        <v>23</v>
      </c>
      <c r="J26" s="44" t="s">
        <v>23</v>
      </c>
      <c r="K26" s="47" t="s">
        <v>0</v>
      </c>
      <c r="L26" s="11" t="s">
        <v>11</v>
      </c>
      <c r="M26" s="1"/>
      <c r="N26" s="2" t="str">
        <f>IF(AND(J27="LOW",I27="VERY HIGH")=TRUE,"X"," ")</f>
        <v xml:space="preserve"> </v>
      </c>
      <c r="O26" s="3" t="str">
        <f>IF(AND(J27="MODERATE",I27="VERY HIGH")=TRUE,"X"," ")</f>
        <v xml:space="preserve"> </v>
      </c>
      <c r="P26" s="3" t="str">
        <f>IF(AND(J27="HIGH",I27="VERY HIGH")=TRUE,"X"," ")</f>
        <v xml:space="preserve"> </v>
      </c>
      <c r="Q26" s="14" t="str">
        <f>IF(AND(J27="VERY HIGH",I27="VERY HIGH")=TRUE,"X"," ")</f>
        <v xml:space="preserve"> </v>
      </c>
      <c r="R26" s="67" t="s">
        <v>30</v>
      </c>
      <c r="S26" s="44" t="s">
        <v>118</v>
      </c>
      <c r="T26" s="49" t="s">
        <v>119</v>
      </c>
      <c r="U26" s="44" t="s">
        <v>92</v>
      </c>
    </row>
    <row r="27" spans="1:21" ht="14.25" customHeight="1" x14ac:dyDescent="0.25">
      <c r="A27" s="59"/>
      <c r="B27" s="62"/>
      <c r="C27" s="62"/>
      <c r="D27" s="45"/>
      <c r="E27" s="45"/>
      <c r="F27" s="45"/>
      <c r="G27" s="65"/>
      <c r="H27" s="50"/>
      <c r="I27" s="45"/>
      <c r="J27" s="45"/>
      <c r="K27" s="48"/>
      <c r="L27" s="12" t="s">
        <v>12</v>
      </c>
      <c r="M27" s="1" t="str">
        <f>IF(AND(J27="VERY LOW",I27="HIGH")=TRUE,"X"," ")</f>
        <v xml:space="preserve"> </v>
      </c>
      <c r="N27" s="2" t="str">
        <f>IF(AND(J27="LOW",I27="HIGH")=TRUE,"X"," ")</f>
        <v xml:space="preserve"> </v>
      </c>
      <c r="O27" s="3" t="str">
        <f>IF(AND(J27="MODERATE",I27="HIGH")=TRUE,"X"," ")</f>
        <v xml:space="preserve"> </v>
      </c>
      <c r="P27" s="21" t="s">
        <v>42</v>
      </c>
      <c r="Q27" s="14" t="str">
        <f>IF(AND(J27="VERY HIGH",I27="HIGH")=TRUE,"X"," ")</f>
        <v xml:space="preserve"> </v>
      </c>
      <c r="R27" s="68"/>
      <c r="S27" s="45"/>
      <c r="T27" s="50"/>
      <c r="U27" s="45"/>
    </row>
    <row r="28" spans="1:21" ht="14.25" customHeight="1" x14ac:dyDescent="0.25">
      <c r="A28" s="59"/>
      <c r="B28" s="62"/>
      <c r="C28" s="62"/>
      <c r="D28" s="45"/>
      <c r="E28" s="45"/>
      <c r="F28" s="45"/>
      <c r="G28" s="65"/>
      <c r="H28" s="50"/>
      <c r="I28" s="45"/>
      <c r="J28" s="45"/>
      <c r="K28" s="48"/>
      <c r="L28" s="12" t="s">
        <v>13</v>
      </c>
      <c r="M28" s="1" t="str">
        <f>IF(AND(J27="VERY LOW",I27="MODERATE")=TRUE,"X"," ")</f>
        <v xml:space="preserve"> </v>
      </c>
      <c r="N28" s="4" t="str">
        <f>IF(AND(J27="LOW",I27="MODERATE")=TRUE,"X"," ")</f>
        <v xml:space="preserve"> </v>
      </c>
      <c r="O28" s="2" t="str">
        <f>IF(AND(J27="MODERATE",I27="MODERATE")=TRUE,"X"," ")</f>
        <v xml:space="preserve"> </v>
      </c>
      <c r="P28" s="3" t="str">
        <f>IF(AND(J27="HIGH",I27="MODERATE")=TRUE,"X"," ")</f>
        <v xml:space="preserve"> </v>
      </c>
      <c r="Q28" s="14" t="str">
        <f>IF(AND(J27="VERY HIGH",I27="MODERATE")=TRUE,"X"," ")</f>
        <v xml:space="preserve"> </v>
      </c>
      <c r="R28" s="68"/>
      <c r="S28" s="45"/>
      <c r="T28" s="50"/>
      <c r="U28" s="45"/>
    </row>
    <row r="29" spans="1:21" ht="14.25" customHeight="1" x14ac:dyDescent="0.25">
      <c r="A29" s="59"/>
      <c r="B29" s="62"/>
      <c r="C29" s="62"/>
      <c r="D29" s="45"/>
      <c r="E29" s="45"/>
      <c r="F29" s="45"/>
      <c r="G29" s="65"/>
      <c r="H29" s="50"/>
      <c r="I29" s="45"/>
      <c r="J29" s="45"/>
      <c r="K29" s="48"/>
      <c r="L29" s="12" t="s">
        <v>14</v>
      </c>
      <c r="M29" s="1" t="str">
        <f>IF(AND(J27="VERY LOW",I27="LOW")=TRUE,"X"," ")</f>
        <v xml:space="preserve"> </v>
      </c>
      <c r="N29" s="21"/>
      <c r="O29" s="2" t="str">
        <f>IF(AND(J27="MODERATE",I27="LOW")=TRUE,"X"," ")</f>
        <v xml:space="preserve"> </v>
      </c>
      <c r="P29" s="3" t="str">
        <f>IF(AND(J27="HIGH",I27="LOW")=TRUE,"X"," ")</f>
        <v xml:space="preserve"> </v>
      </c>
      <c r="Q29" s="14" t="str">
        <f>IF(AND(J27="VERY HIGH",I27="LOW")=TRUE,"X"," ")</f>
        <v xml:space="preserve"> </v>
      </c>
      <c r="R29" s="68"/>
      <c r="S29" s="45"/>
      <c r="T29" s="50"/>
      <c r="U29" s="45"/>
    </row>
    <row r="30" spans="1:21" ht="14.25" customHeight="1" x14ac:dyDescent="0.25">
      <c r="A30" s="59"/>
      <c r="B30" s="62"/>
      <c r="C30" s="62"/>
      <c r="D30" s="45"/>
      <c r="E30" s="45"/>
      <c r="F30" s="45"/>
      <c r="G30" s="65"/>
      <c r="H30" s="50"/>
      <c r="I30" s="45"/>
      <c r="J30" s="45"/>
      <c r="K30" s="48"/>
      <c r="L30" s="12" t="s">
        <v>15</v>
      </c>
      <c r="M30" s="5" t="str">
        <f>IF(AND(J27="VERY LOW",I27="VERY LOW")=TRUE,"X"," ")</f>
        <v xml:space="preserve"> </v>
      </c>
      <c r="N30" s="6" t="str">
        <f>IF(AND(J27="LOW",I27="VERY LOW")=TRUE,"X"," ")</f>
        <v xml:space="preserve"> </v>
      </c>
      <c r="O30" s="6" t="str">
        <f>IF(AND(J27="MODERATE",I27="VERY LOW")=TRUE,"X"," ")</f>
        <v xml:space="preserve"> </v>
      </c>
      <c r="P30" s="7" t="str">
        <f>IF(AND(J27="HIGH",I27="VERY LOW")=TRUE,"X"," ")</f>
        <v xml:space="preserve"> </v>
      </c>
      <c r="Q30" s="15" t="str">
        <f>IF(AND(J27="VERY HIGH",I27="VERY LOW")=TRUE,"X"," ")</f>
        <v xml:space="preserve"> </v>
      </c>
      <c r="R30" s="68"/>
      <c r="S30" s="45"/>
      <c r="T30" s="50"/>
      <c r="U30" s="45"/>
    </row>
    <row r="31" spans="1:21" ht="14.25" customHeight="1" x14ac:dyDescent="0.5">
      <c r="A31" s="59"/>
      <c r="B31" s="62"/>
      <c r="C31" s="62"/>
      <c r="D31" s="45"/>
      <c r="E31" s="45"/>
      <c r="F31" s="45"/>
      <c r="G31" s="65"/>
      <c r="H31" s="50"/>
      <c r="I31" s="45"/>
      <c r="J31" s="45"/>
      <c r="K31" s="48"/>
      <c r="L31" s="8"/>
      <c r="M31" s="11" t="s">
        <v>15</v>
      </c>
      <c r="N31" s="11" t="s">
        <v>14</v>
      </c>
      <c r="O31" s="11" t="s">
        <v>13</v>
      </c>
      <c r="P31" s="11" t="s">
        <v>12</v>
      </c>
      <c r="Q31" s="16" t="s">
        <v>11</v>
      </c>
      <c r="R31" s="68"/>
      <c r="S31" s="45"/>
      <c r="T31" s="50"/>
      <c r="U31" s="45"/>
    </row>
    <row r="32" spans="1:21" ht="11.25" customHeight="1" x14ac:dyDescent="0.5">
      <c r="A32" s="60"/>
      <c r="B32" s="63"/>
      <c r="C32" s="63"/>
      <c r="D32" s="46"/>
      <c r="E32" s="46"/>
      <c r="F32" s="46"/>
      <c r="G32" s="66"/>
      <c r="H32" s="51"/>
      <c r="I32" s="46"/>
      <c r="J32" s="46"/>
      <c r="K32" s="17"/>
      <c r="L32" s="9"/>
      <c r="M32" s="55" t="s">
        <v>1</v>
      </c>
      <c r="N32" s="55"/>
      <c r="O32" s="55"/>
      <c r="P32" s="56"/>
      <c r="Q32" s="57"/>
      <c r="R32" s="69"/>
      <c r="S32" s="46"/>
      <c r="T32" s="51"/>
      <c r="U32" s="46"/>
    </row>
    <row r="33" spans="1:21" ht="14.25" customHeight="1" x14ac:dyDescent="0.25">
      <c r="A33" s="58">
        <v>4</v>
      </c>
      <c r="B33" s="61" t="s">
        <v>10</v>
      </c>
      <c r="C33" s="61" t="s">
        <v>34</v>
      </c>
      <c r="D33" s="44" t="s">
        <v>97</v>
      </c>
      <c r="E33" s="44" t="s">
        <v>124</v>
      </c>
      <c r="F33" s="44" t="s">
        <v>125</v>
      </c>
      <c r="G33" s="64" t="s">
        <v>27</v>
      </c>
      <c r="H33" s="49" t="s">
        <v>40</v>
      </c>
      <c r="I33" s="44" t="s">
        <v>23</v>
      </c>
      <c r="J33" s="44" t="s">
        <v>23</v>
      </c>
      <c r="K33" s="47" t="s">
        <v>0</v>
      </c>
      <c r="L33" s="11" t="s">
        <v>11</v>
      </c>
      <c r="M33" s="1"/>
      <c r="N33" s="2" t="str">
        <f>IF(AND(J34="LOW",I34="VERY HIGH")=TRUE,"X"," ")</f>
        <v xml:space="preserve"> </v>
      </c>
      <c r="O33" s="3" t="str">
        <f>IF(AND(J34="MODERATE",I34="VERY HIGH")=TRUE,"X"," ")</f>
        <v xml:space="preserve"> </v>
      </c>
      <c r="P33" s="3" t="str">
        <f>IF(AND(J34="HIGH",I34="VERY HIGH")=TRUE,"X"," ")</f>
        <v xml:space="preserve"> </v>
      </c>
      <c r="Q33" s="14" t="str">
        <f>IF(AND(J34="VERY HIGH",I34="VERY HIGH")=TRUE,"X"," ")</f>
        <v xml:space="preserve"> </v>
      </c>
      <c r="R33" s="67" t="s">
        <v>46</v>
      </c>
      <c r="S33" s="44" t="s">
        <v>93</v>
      </c>
      <c r="T33" s="49" t="s">
        <v>96</v>
      </c>
      <c r="U33" s="44" t="s">
        <v>92</v>
      </c>
    </row>
    <row r="34" spans="1:21" ht="14.25" customHeight="1" x14ac:dyDescent="0.25">
      <c r="A34" s="59"/>
      <c r="B34" s="62"/>
      <c r="C34" s="62"/>
      <c r="D34" s="45"/>
      <c r="E34" s="45"/>
      <c r="F34" s="45"/>
      <c r="G34" s="65"/>
      <c r="H34" s="50"/>
      <c r="I34" s="45"/>
      <c r="J34" s="45"/>
      <c r="K34" s="48"/>
      <c r="L34" s="12" t="s">
        <v>12</v>
      </c>
      <c r="M34" s="1" t="str">
        <f>IF(AND(J34="VERY LOW",I34="HIGH")=TRUE,"X"," ")</f>
        <v xml:space="preserve"> </v>
      </c>
      <c r="N34" s="2" t="str">
        <f>IF(AND(J34="LOW",I34="HIGH")=TRUE,"X"," ")</f>
        <v xml:space="preserve"> </v>
      </c>
      <c r="O34" s="3" t="str">
        <f>IF(AND(J34="MODERATE",I34="HIGH")=TRUE,"X"," ")</f>
        <v xml:space="preserve"> </v>
      </c>
      <c r="P34" s="19" t="s">
        <v>42</v>
      </c>
      <c r="Q34" s="14" t="str">
        <f>IF(AND(J34="VERY HIGH",I34="HIGH")=TRUE,"X"," ")</f>
        <v xml:space="preserve"> </v>
      </c>
      <c r="R34" s="68"/>
      <c r="S34" s="45"/>
      <c r="T34" s="50"/>
      <c r="U34" s="45"/>
    </row>
    <row r="35" spans="1:21" ht="14.25" customHeight="1" x14ac:dyDescent="0.25">
      <c r="A35" s="59"/>
      <c r="B35" s="62"/>
      <c r="C35" s="62"/>
      <c r="D35" s="45"/>
      <c r="E35" s="45"/>
      <c r="F35" s="45"/>
      <c r="G35" s="65"/>
      <c r="H35" s="50"/>
      <c r="I35" s="45"/>
      <c r="J35" s="45"/>
      <c r="K35" s="48"/>
      <c r="L35" s="12" t="s">
        <v>13</v>
      </c>
      <c r="M35" s="1" t="str">
        <f>IF(AND(J34="VERY LOW",I34="MODERATE")=TRUE,"X"," ")</f>
        <v xml:space="preserve"> </v>
      </c>
      <c r="N35" s="4" t="str">
        <f>IF(AND(J34="LOW",I34="MODERATE")=TRUE,"X"," ")</f>
        <v xml:space="preserve"> </v>
      </c>
      <c r="O35" s="2" t="str">
        <f>IF(AND(J34="MODERATE",I34="MODERATE")=TRUE,"X"," ")</f>
        <v xml:space="preserve"> </v>
      </c>
      <c r="P35" s="3" t="str">
        <f>IF(AND(J34="HIGH",I34="MODERATE")=TRUE,"X"," ")</f>
        <v xml:space="preserve"> </v>
      </c>
      <c r="Q35" s="14" t="str">
        <f>IF(AND(J34="VERY HIGH",I34="MODERATE")=TRUE,"X"," ")</f>
        <v xml:space="preserve"> </v>
      </c>
      <c r="R35" s="68"/>
      <c r="S35" s="45"/>
      <c r="T35" s="50"/>
      <c r="U35" s="45"/>
    </row>
    <row r="36" spans="1:21" ht="14.25" customHeight="1" x14ac:dyDescent="0.25">
      <c r="A36" s="59"/>
      <c r="B36" s="62"/>
      <c r="C36" s="62"/>
      <c r="D36" s="45"/>
      <c r="E36" s="45"/>
      <c r="F36" s="45"/>
      <c r="G36" s="65"/>
      <c r="H36" s="50"/>
      <c r="I36" s="45"/>
      <c r="J36" s="45"/>
      <c r="K36" s="48"/>
      <c r="L36" s="12" t="s">
        <v>14</v>
      </c>
      <c r="M36" s="1" t="str">
        <f>IF(AND(J34="VERY LOW",I34="LOW")=TRUE,"X"," ")</f>
        <v xml:space="preserve"> </v>
      </c>
      <c r="N36" s="4" t="str">
        <f>IF(AND(J34="LOW",I34="LOW")=TRUE,"X"," ")</f>
        <v xml:space="preserve"> </v>
      </c>
      <c r="O36" s="2" t="str">
        <f>IF(AND(J34="MODERATE",I34="LOW")=TRUE,"X"," ")</f>
        <v xml:space="preserve"> </v>
      </c>
      <c r="P36" s="3" t="str">
        <f>IF(AND(J34="HIGH",I34="LOW")=TRUE,"X"," ")</f>
        <v xml:space="preserve"> </v>
      </c>
      <c r="Q36" s="14" t="str">
        <f>IF(AND(J34="VERY HIGH",I34="LOW")=TRUE,"X"," ")</f>
        <v xml:space="preserve"> </v>
      </c>
      <c r="R36" s="68"/>
      <c r="S36" s="45"/>
      <c r="T36" s="50"/>
      <c r="U36" s="45"/>
    </row>
    <row r="37" spans="1:21" ht="14.25" customHeight="1" x14ac:dyDescent="0.25">
      <c r="A37" s="59"/>
      <c r="B37" s="62"/>
      <c r="C37" s="62"/>
      <c r="D37" s="45"/>
      <c r="E37" s="45"/>
      <c r="F37" s="45"/>
      <c r="G37" s="65"/>
      <c r="H37" s="50"/>
      <c r="I37" s="45"/>
      <c r="J37" s="45"/>
      <c r="K37" s="48"/>
      <c r="L37" s="12" t="s">
        <v>15</v>
      </c>
      <c r="M37" s="5" t="str">
        <f>IF(AND(J34="VERY LOW",I34="VERY LOW")=TRUE,"X"," ")</f>
        <v xml:space="preserve"> </v>
      </c>
      <c r="N37" s="6" t="str">
        <f>IF(AND(J34="LOW",I34="VERY LOW")=TRUE,"X"," ")</f>
        <v xml:space="preserve"> </v>
      </c>
      <c r="O37" s="6" t="str">
        <f>IF(AND(J34="MODERATE",I34="VERY LOW")=TRUE,"X"," ")</f>
        <v xml:space="preserve"> </v>
      </c>
      <c r="P37" s="7" t="str">
        <f>IF(AND(J34="HIGH",I34="VERY LOW")=TRUE,"X"," ")</f>
        <v xml:space="preserve"> </v>
      </c>
      <c r="Q37" s="15" t="str">
        <f>IF(AND(J34="VERY HIGH",I34="VERY LOW")=TRUE,"X"," ")</f>
        <v xml:space="preserve"> </v>
      </c>
      <c r="R37" s="68"/>
      <c r="S37" s="45"/>
      <c r="T37" s="50"/>
      <c r="U37" s="45"/>
    </row>
    <row r="38" spans="1:21" ht="14.25" customHeight="1" x14ac:dyDescent="0.5">
      <c r="A38" s="59"/>
      <c r="B38" s="62"/>
      <c r="C38" s="62"/>
      <c r="D38" s="45"/>
      <c r="E38" s="45"/>
      <c r="F38" s="45"/>
      <c r="G38" s="65"/>
      <c r="H38" s="50"/>
      <c r="I38" s="45"/>
      <c r="J38" s="45"/>
      <c r="K38" s="48"/>
      <c r="L38" s="8"/>
      <c r="M38" s="11" t="s">
        <v>15</v>
      </c>
      <c r="N38" s="11" t="s">
        <v>14</v>
      </c>
      <c r="O38" s="11" t="s">
        <v>13</v>
      </c>
      <c r="P38" s="11" t="s">
        <v>12</v>
      </c>
      <c r="Q38" s="16" t="s">
        <v>11</v>
      </c>
      <c r="R38" s="68"/>
      <c r="S38" s="45"/>
      <c r="T38" s="50"/>
      <c r="U38" s="45"/>
    </row>
    <row r="39" spans="1:21" ht="11.25" customHeight="1" x14ac:dyDescent="0.5">
      <c r="A39" s="60"/>
      <c r="B39" s="63"/>
      <c r="C39" s="63"/>
      <c r="D39" s="46"/>
      <c r="E39" s="46"/>
      <c r="F39" s="46"/>
      <c r="G39" s="66"/>
      <c r="H39" s="51"/>
      <c r="I39" s="46"/>
      <c r="J39" s="46"/>
      <c r="K39" s="17"/>
      <c r="L39" s="9"/>
      <c r="M39" s="55" t="s">
        <v>1</v>
      </c>
      <c r="N39" s="55"/>
      <c r="O39" s="55"/>
      <c r="P39" s="56"/>
      <c r="Q39" s="57"/>
      <c r="R39" s="69"/>
      <c r="S39" s="46"/>
      <c r="T39" s="51"/>
      <c r="U39" s="46"/>
    </row>
    <row r="40" spans="1:21" ht="11.25" customHeight="1" x14ac:dyDescent="0.25">
      <c r="A40" s="58"/>
      <c r="B40" s="61"/>
      <c r="C40" s="61"/>
      <c r="D40" s="44"/>
      <c r="E40" s="44"/>
      <c r="F40" s="44"/>
      <c r="G40" s="44"/>
      <c r="H40" s="49"/>
      <c r="I40" s="44"/>
      <c r="J40" s="44"/>
      <c r="K40" s="47" t="s">
        <v>0</v>
      </c>
      <c r="L40" s="11" t="s">
        <v>11</v>
      </c>
      <c r="M40" s="1"/>
      <c r="N40" s="2" t="str">
        <f>IF(AND(J41="LOW",I41="VERY HIGH")=TRUE,"X"," ")</f>
        <v xml:space="preserve"> </v>
      </c>
      <c r="O40" s="3" t="str">
        <f>IF(AND(J41="MODERATE",I41="VERY HIGH")=TRUE,"X"," ")</f>
        <v xml:space="preserve"> </v>
      </c>
      <c r="P40" s="3" t="str">
        <f>IF(AND(J41="HIGH",I41="VERY HIGH")=TRUE,"X"," ")</f>
        <v xml:space="preserve"> </v>
      </c>
      <c r="Q40" s="14" t="str">
        <f>IF(AND(J41="VERY HIGH",I41="VERY HIGH")=TRUE,"X"," ")</f>
        <v xml:space="preserve"> </v>
      </c>
      <c r="R40" s="49"/>
      <c r="S40" s="52"/>
      <c r="T40" s="49"/>
      <c r="U40" s="44"/>
    </row>
    <row r="41" spans="1:21" ht="11.25" customHeight="1" x14ac:dyDescent="0.25">
      <c r="A41" s="59"/>
      <c r="B41" s="62"/>
      <c r="C41" s="62"/>
      <c r="D41" s="45"/>
      <c r="E41" s="45"/>
      <c r="F41" s="45"/>
      <c r="G41" s="45"/>
      <c r="H41" s="50"/>
      <c r="I41" s="45"/>
      <c r="J41" s="45"/>
      <c r="K41" s="48"/>
      <c r="L41" s="12" t="s">
        <v>12</v>
      </c>
      <c r="M41" s="1" t="str">
        <f>IF(AND(J41="VERY LOW",I41="HIGH")=TRUE,"X"," ")</f>
        <v xml:space="preserve"> </v>
      </c>
      <c r="N41" s="2" t="str">
        <f>IF(AND(J41="LOW",I41="HIGH")=TRUE,"X"," ")</f>
        <v xml:space="preserve"> </v>
      </c>
      <c r="O41" s="3" t="str">
        <f>IF(AND(J41="MODERATE",I41="HIGH")=TRUE,"X"," ")</f>
        <v xml:space="preserve"> </v>
      </c>
      <c r="P41" s="3" t="str">
        <f>IF(AND(J41="HIGH",I41="HIGH")=TRUE,"X"," ")</f>
        <v xml:space="preserve"> </v>
      </c>
      <c r="Q41" s="14" t="str">
        <f>IF(AND(J41="VERY HIGH",I41="HIGH")=TRUE,"X"," ")</f>
        <v xml:space="preserve"> </v>
      </c>
      <c r="R41" s="50"/>
      <c r="S41" s="53"/>
      <c r="T41" s="50"/>
      <c r="U41" s="45"/>
    </row>
    <row r="42" spans="1:21" ht="13.5" customHeight="1" x14ac:dyDescent="0.25">
      <c r="A42" s="59"/>
      <c r="B42" s="62"/>
      <c r="C42" s="62"/>
      <c r="D42" s="45"/>
      <c r="E42" s="45"/>
      <c r="F42" s="45"/>
      <c r="G42" s="45"/>
      <c r="H42" s="50"/>
      <c r="I42" s="45"/>
      <c r="J42" s="45"/>
      <c r="K42" s="48"/>
      <c r="L42" s="12" t="s">
        <v>13</v>
      </c>
      <c r="M42" s="1" t="str">
        <f>IF(AND(J41="VERY LOW",I41="MODERATE")=TRUE,"X"," ")</f>
        <v xml:space="preserve"> </v>
      </c>
      <c r="N42" s="4" t="str">
        <f>IF(AND(J41="LOW",I41="MODERATE")=TRUE,"X"," ")</f>
        <v xml:space="preserve"> </v>
      </c>
      <c r="O42" s="2" t="str">
        <f>IF(AND(J41="MODERATE",I41="MODERATE")=TRUE,"X"," ")</f>
        <v xml:space="preserve"> </v>
      </c>
      <c r="P42" s="3" t="str">
        <f>IF(AND(J41="HIGH",I41="MODERATE")=TRUE,"X"," ")</f>
        <v xml:space="preserve"> </v>
      </c>
      <c r="Q42" s="14" t="str">
        <f>IF(AND(J41="VERY HIGH",I41="MODERATE")=TRUE,"X"," ")</f>
        <v xml:space="preserve"> </v>
      </c>
      <c r="R42" s="50"/>
      <c r="S42" s="53"/>
      <c r="T42" s="50"/>
      <c r="U42" s="45"/>
    </row>
    <row r="43" spans="1:21" ht="11.25" customHeight="1" x14ac:dyDescent="0.25">
      <c r="A43" s="59"/>
      <c r="B43" s="62"/>
      <c r="C43" s="62"/>
      <c r="D43" s="45"/>
      <c r="E43" s="45"/>
      <c r="F43" s="45"/>
      <c r="G43" s="45"/>
      <c r="H43" s="50"/>
      <c r="I43" s="45"/>
      <c r="J43" s="45"/>
      <c r="K43" s="48"/>
      <c r="L43" s="12" t="s">
        <v>14</v>
      </c>
      <c r="M43" s="1" t="str">
        <f>IF(AND(J41="VERY LOW",I41="LOW")=TRUE,"X"," ")</f>
        <v xml:space="preserve"> </v>
      </c>
      <c r="N43" s="4" t="str">
        <f>IF(AND(J41="LOW",I41="LOW")=TRUE,"X"," ")</f>
        <v xml:space="preserve"> </v>
      </c>
      <c r="O43" s="2" t="str">
        <f>IF(AND(J41="MODERATE",I41="LOW")=TRUE,"X"," ")</f>
        <v xml:space="preserve"> </v>
      </c>
      <c r="P43" s="3" t="str">
        <f>IF(AND(J41="HIGH",I41="LOW")=TRUE,"X"," ")</f>
        <v xml:space="preserve"> </v>
      </c>
      <c r="Q43" s="14" t="str">
        <f>IF(AND(J41="VERY HIGH",I41="LOW")=TRUE,"X"," ")</f>
        <v xml:space="preserve"> </v>
      </c>
      <c r="R43" s="50"/>
      <c r="S43" s="53"/>
      <c r="T43" s="50"/>
      <c r="U43" s="45"/>
    </row>
    <row r="44" spans="1:21" ht="14.25" customHeight="1" x14ac:dyDescent="0.25">
      <c r="A44" s="59"/>
      <c r="B44" s="62"/>
      <c r="C44" s="62"/>
      <c r="D44" s="45"/>
      <c r="E44" s="45"/>
      <c r="F44" s="45"/>
      <c r="G44" s="45"/>
      <c r="H44" s="50"/>
      <c r="I44" s="45"/>
      <c r="J44" s="45"/>
      <c r="K44" s="48"/>
      <c r="L44" s="12" t="s">
        <v>15</v>
      </c>
      <c r="M44" s="5" t="str">
        <f>IF(AND(J41="VERY LOW",I41="VERY LOW")=TRUE,"X"," ")</f>
        <v xml:space="preserve"> </v>
      </c>
      <c r="N44" s="6" t="str">
        <f>IF(AND(J41="LOW",I41="VERY LOW")=TRUE,"X"," ")</f>
        <v xml:space="preserve"> </v>
      </c>
      <c r="O44" s="6" t="str">
        <f>IF(AND(J41="MODERATE",I41="VERY LOW")=TRUE,"X"," ")</f>
        <v xml:space="preserve"> </v>
      </c>
      <c r="P44" s="7" t="str">
        <f>IF(AND(J41="HIGH",I41="VERY LOW")=TRUE,"X"," ")</f>
        <v xml:space="preserve"> </v>
      </c>
      <c r="Q44" s="15" t="str">
        <f>IF(AND(J41="VERY HIGH",I41="VERY LOW")=TRUE,"X"," ")</f>
        <v xml:space="preserve"> </v>
      </c>
      <c r="R44" s="50"/>
      <c r="S44" s="53"/>
      <c r="T44" s="50"/>
      <c r="U44" s="45"/>
    </row>
    <row r="45" spans="1:21" ht="13.5" customHeight="1" x14ac:dyDescent="0.5">
      <c r="A45" s="59"/>
      <c r="B45" s="62"/>
      <c r="C45" s="62"/>
      <c r="D45" s="45"/>
      <c r="E45" s="45"/>
      <c r="F45" s="45"/>
      <c r="G45" s="45"/>
      <c r="H45" s="50"/>
      <c r="I45" s="45"/>
      <c r="J45" s="45"/>
      <c r="K45" s="48"/>
      <c r="L45" s="8"/>
      <c r="M45" s="11" t="s">
        <v>15</v>
      </c>
      <c r="N45" s="11" t="s">
        <v>14</v>
      </c>
      <c r="O45" s="11" t="s">
        <v>13</v>
      </c>
      <c r="P45" s="11" t="s">
        <v>12</v>
      </c>
      <c r="Q45" s="16" t="s">
        <v>11</v>
      </c>
      <c r="R45" s="50"/>
      <c r="S45" s="53"/>
      <c r="T45" s="50"/>
      <c r="U45" s="45"/>
    </row>
    <row r="46" spans="1:21" ht="11.25" customHeight="1" x14ac:dyDescent="0.5">
      <c r="A46" s="60"/>
      <c r="B46" s="63"/>
      <c r="C46" s="63"/>
      <c r="D46" s="46"/>
      <c r="E46" s="46"/>
      <c r="F46" s="46"/>
      <c r="G46" s="46"/>
      <c r="H46" s="51"/>
      <c r="I46" s="46"/>
      <c r="J46" s="46"/>
      <c r="K46" s="17"/>
      <c r="L46" s="9"/>
      <c r="M46" s="55" t="s">
        <v>1</v>
      </c>
      <c r="N46" s="55"/>
      <c r="O46" s="55"/>
      <c r="P46" s="56"/>
      <c r="Q46" s="57"/>
      <c r="R46" s="51"/>
      <c r="S46" s="54"/>
      <c r="T46" s="51"/>
      <c r="U46" s="46"/>
    </row>
    <row r="47" spans="1:21" ht="11.25" customHeight="1" x14ac:dyDescent="0.25">
      <c r="A47" s="58"/>
      <c r="B47" s="61"/>
      <c r="C47" s="61"/>
      <c r="D47" s="44"/>
      <c r="E47" s="44"/>
      <c r="F47" s="44"/>
      <c r="G47" s="44"/>
      <c r="H47" s="49"/>
      <c r="I47" s="44"/>
      <c r="J47" s="44"/>
      <c r="K47" s="47" t="s">
        <v>0</v>
      </c>
      <c r="L47" s="11" t="s">
        <v>11</v>
      </c>
      <c r="M47" s="1"/>
      <c r="N47" s="2" t="str">
        <f>IF(AND(J48="LOW",I48="VERY HIGH")=TRUE,"X"," ")</f>
        <v xml:space="preserve"> </v>
      </c>
      <c r="O47" s="3" t="str">
        <f>IF(AND(J48="MODERATE",I48="VERY HIGH")=TRUE,"X"," ")</f>
        <v xml:space="preserve"> </v>
      </c>
      <c r="P47" s="3" t="str">
        <f>IF(AND(J48="HIGH",I48="VERY HIGH")=TRUE,"X"," ")</f>
        <v xml:space="preserve"> </v>
      </c>
      <c r="Q47" s="14" t="str">
        <f>IF(AND(J48="VERY HIGH",I48="VERY HIGH")=TRUE,"X"," ")</f>
        <v xml:space="preserve"> </v>
      </c>
      <c r="R47" s="49"/>
      <c r="S47" s="52"/>
      <c r="T47" s="49"/>
      <c r="U47" s="44"/>
    </row>
    <row r="48" spans="1:21" ht="11.25" customHeight="1" x14ac:dyDescent="0.25">
      <c r="A48" s="59"/>
      <c r="B48" s="62"/>
      <c r="C48" s="62"/>
      <c r="D48" s="45"/>
      <c r="E48" s="45"/>
      <c r="F48" s="45"/>
      <c r="G48" s="45"/>
      <c r="H48" s="50"/>
      <c r="I48" s="45"/>
      <c r="J48" s="45"/>
      <c r="K48" s="48"/>
      <c r="L48" s="12" t="s">
        <v>12</v>
      </c>
      <c r="M48" s="1" t="str">
        <f>IF(AND(J48="VERY LOW",I48="HIGH")=TRUE,"X"," ")</f>
        <v xml:space="preserve"> </v>
      </c>
      <c r="N48" s="2" t="str">
        <f>IF(AND(J48="LOW",I48="HIGH")=TRUE,"X"," ")</f>
        <v xml:space="preserve"> </v>
      </c>
      <c r="O48" s="3" t="str">
        <f>IF(AND(J48="MODERATE",I48="HIGH")=TRUE,"X"," ")</f>
        <v xml:space="preserve"> </v>
      </c>
      <c r="P48" s="3" t="str">
        <f>IF(AND(J48="HIGH",I48="HIGH")=TRUE,"X"," ")</f>
        <v xml:space="preserve"> </v>
      </c>
      <c r="Q48" s="14" t="str">
        <f>IF(AND(J48="VERY HIGH",I48="HIGH")=TRUE,"X"," ")</f>
        <v xml:space="preserve"> </v>
      </c>
      <c r="R48" s="50"/>
      <c r="S48" s="53"/>
      <c r="T48" s="50"/>
      <c r="U48" s="45"/>
    </row>
    <row r="49" spans="1:21" ht="13.5" customHeight="1" x14ac:dyDescent="0.25">
      <c r="A49" s="59"/>
      <c r="B49" s="62"/>
      <c r="C49" s="62"/>
      <c r="D49" s="45"/>
      <c r="E49" s="45"/>
      <c r="F49" s="45"/>
      <c r="G49" s="45"/>
      <c r="H49" s="50"/>
      <c r="I49" s="45"/>
      <c r="J49" s="45"/>
      <c r="K49" s="48"/>
      <c r="L49" s="12" t="s">
        <v>13</v>
      </c>
      <c r="M49" s="1" t="str">
        <f>IF(AND(J48="VERY LOW",I48="MODERATE")=TRUE,"X"," ")</f>
        <v xml:space="preserve"> </v>
      </c>
      <c r="N49" s="4" t="str">
        <f>IF(AND(J48="LOW",I48="MODERATE")=TRUE,"X"," ")</f>
        <v xml:space="preserve"> </v>
      </c>
      <c r="O49" s="2" t="str">
        <f>IF(AND(J48="MODERATE",I48="MODERATE")=TRUE,"X"," ")</f>
        <v xml:space="preserve"> </v>
      </c>
      <c r="P49" s="3" t="str">
        <f>IF(AND(J48="HIGH",I48="MODERATE")=TRUE,"X"," ")</f>
        <v xml:space="preserve"> </v>
      </c>
      <c r="Q49" s="14" t="str">
        <f>IF(AND(J48="VERY HIGH",I48="MODERATE")=TRUE,"X"," ")</f>
        <v xml:space="preserve"> </v>
      </c>
      <c r="R49" s="50"/>
      <c r="S49" s="53"/>
      <c r="T49" s="50"/>
      <c r="U49" s="45"/>
    </row>
    <row r="50" spans="1:21" ht="11.25" customHeight="1" x14ac:dyDescent="0.25">
      <c r="A50" s="59"/>
      <c r="B50" s="62"/>
      <c r="C50" s="62"/>
      <c r="D50" s="45"/>
      <c r="E50" s="45"/>
      <c r="F50" s="45"/>
      <c r="G50" s="45"/>
      <c r="H50" s="50"/>
      <c r="I50" s="45"/>
      <c r="J50" s="45"/>
      <c r="K50" s="48"/>
      <c r="L50" s="12" t="s">
        <v>14</v>
      </c>
      <c r="M50" s="1" t="str">
        <f>IF(AND(J48="VERY LOW",I48="LOW")=TRUE,"X"," ")</f>
        <v xml:space="preserve"> </v>
      </c>
      <c r="N50" s="4" t="str">
        <f>IF(AND(J48="LOW",I48="LOW")=TRUE,"X"," ")</f>
        <v xml:space="preserve"> </v>
      </c>
      <c r="O50" s="2" t="str">
        <f>IF(AND(J48="MODERATE",I48="LOW")=TRUE,"X"," ")</f>
        <v xml:space="preserve"> </v>
      </c>
      <c r="P50" s="3" t="str">
        <f>IF(AND(J48="HIGH",I48="LOW")=TRUE,"X"," ")</f>
        <v xml:space="preserve"> </v>
      </c>
      <c r="Q50" s="14" t="str">
        <f>IF(AND(J48="VERY HIGH",I48="LOW")=TRUE,"X"," ")</f>
        <v xml:space="preserve"> </v>
      </c>
      <c r="R50" s="50"/>
      <c r="S50" s="53"/>
      <c r="T50" s="50"/>
      <c r="U50" s="45"/>
    </row>
    <row r="51" spans="1:21" ht="14.25" customHeight="1" x14ac:dyDescent="0.25">
      <c r="A51" s="59"/>
      <c r="B51" s="62"/>
      <c r="C51" s="62"/>
      <c r="D51" s="45"/>
      <c r="E51" s="45"/>
      <c r="F51" s="45"/>
      <c r="G51" s="45"/>
      <c r="H51" s="50"/>
      <c r="I51" s="45"/>
      <c r="J51" s="45"/>
      <c r="K51" s="48"/>
      <c r="L51" s="12" t="s">
        <v>15</v>
      </c>
      <c r="M51" s="5" t="str">
        <f>IF(AND(J48="VERY LOW",I48="VERY LOW")=TRUE,"X"," ")</f>
        <v xml:space="preserve"> </v>
      </c>
      <c r="N51" s="6" t="str">
        <f>IF(AND(J48="LOW",I48="VERY LOW")=TRUE,"X"," ")</f>
        <v xml:space="preserve"> </v>
      </c>
      <c r="O51" s="6" t="str">
        <f>IF(AND(J48="MODERATE",I48="VERY LOW")=TRUE,"X"," ")</f>
        <v xml:space="preserve"> </v>
      </c>
      <c r="P51" s="7" t="str">
        <f>IF(AND(J48="HIGH",I48="VERY LOW")=TRUE,"X"," ")</f>
        <v xml:space="preserve"> </v>
      </c>
      <c r="Q51" s="15" t="str">
        <f>IF(AND(J48="VERY HIGH",I48="VERY LOW")=TRUE,"X"," ")</f>
        <v xml:space="preserve"> </v>
      </c>
      <c r="R51" s="50"/>
      <c r="S51" s="53"/>
      <c r="T51" s="50"/>
      <c r="U51" s="45"/>
    </row>
    <row r="52" spans="1:21" ht="13.5" customHeight="1" x14ac:dyDescent="0.5">
      <c r="A52" s="59"/>
      <c r="B52" s="62"/>
      <c r="C52" s="62"/>
      <c r="D52" s="45"/>
      <c r="E52" s="45"/>
      <c r="F52" s="45"/>
      <c r="G52" s="45"/>
      <c r="H52" s="50"/>
      <c r="I52" s="45"/>
      <c r="J52" s="45"/>
      <c r="K52" s="48"/>
      <c r="L52" s="8"/>
      <c r="M52" s="11" t="s">
        <v>15</v>
      </c>
      <c r="N52" s="11" t="s">
        <v>14</v>
      </c>
      <c r="O52" s="11" t="s">
        <v>13</v>
      </c>
      <c r="P52" s="11" t="s">
        <v>12</v>
      </c>
      <c r="Q52" s="16" t="s">
        <v>11</v>
      </c>
      <c r="R52" s="50"/>
      <c r="S52" s="53"/>
      <c r="T52" s="50"/>
      <c r="U52" s="45"/>
    </row>
    <row r="53" spans="1:21" ht="11.25" customHeight="1" x14ac:dyDescent="0.5">
      <c r="A53" s="60"/>
      <c r="B53" s="63"/>
      <c r="C53" s="63"/>
      <c r="D53" s="46"/>
      <c r="E53" s="46"/>
      <c r="F53" s="46"/>
      <c r="G53" s="46"/>
      <c r="H53" s="51"/>
      <c r="I53" s="46"/>
      <c r="J53" s="46"/>
      <c r="K53" s="17"/>
      <c r="L53" s="9"/>
      <c r="M53" s="55" t="s">
        <v>1</v>
      </c>
      <c r="N53" s="55"/>
      <c r="O53" s="55"/>
      <c r="P53" s="56"/>
      <c r="Q53" s="57"/>
      <c r="R53" s="51"/>
      <c r="S53" s="54"/>
      <c r="T53" s="51"/>
      <c r="U53" s="46"/>
    </row>
    <row r="54" spans="1:21" ht="11.25" customHeight="1" x14ac:dyDescent="0.25">
      <c r="A54" s="58"/>
      <c r="B54" s="61"/>
      <c r="C54" s="61"/>
      <c r="D54" s="44"/>
      <c r="E54" s="44"/>
      <c r="F54" s="44"/>
      <c r="G54" s="44"/>
      <c r="H54" s="49"/>
      <c r="I54" s="44"/>
      <c r="J54" s="44"/>
      <c r="K54" s="47" t="s">
        <v>0</v>
      </c>
      <c r="L54" s="11" t="s">
        <v>11</v>
      </c>
      <c r="M54" s="1"/>
      <c r="N54" s="2" t="str">
        <f>IF(AND(J55="LOW",I55="VERY HIGH")=TRUE,"X"," ")</f>
        <v xml:space="preserve"> </v>
      </c>
      <c r="O54" s="3" t="str">
        <f>IF(AND(J55="MODERATE",I55="VERY HIGH")=TRUE,"X"," ")</f>
        <v xml:space="preserve"> </v>
      </c>
      <c r="P54" s="3" t="str">
        <f>IF(AND(J55="HIGH",I55="VERY HIGH")=TRUE,"X"," ")</f>
        <v xml:space="preserve"> </v>
      </c>
      <c r="Q54" s="14" t="str">
        <f>IF(AND(J55="VERY HIGH",I55="VERY HIGH")=TRUE,"X"," ")</f>
        <v xml:space="preserve"> </v>
      </c>
      <c r="R54" s="49"/>
      <c r="S54" s="52"/>
      <c r="T54" s="49"/>
      <c r="U54" s="44"/>
    </row>
    <row r="55" spans="1:21" ht="11.25" customHeight="1" x14ac:dyDescent="0.25">
      <c r="A55" s="59"/>
      <c r="B55" s="62"/>
      <c r="C55" s="62"/>
      <c r="D55" s="45"/>
      <c r="E55" s="45"/>
      <c r="F55" s="45"/>
      <c r="G55" s="45"/>
      <c r="H55" s="50"/>
      <c r="I55" s="45"/>
      <c r="J55" s="45"/>
      <c r="K55" s="48"/>
      <c r="L55" s="12" t="s">
        <v>12</v>
      </c>
      <c r="M55" s="1" t="str">
        <f>IF(AND(J55="VERY LOW",I55="HIGH")=TRUE,"X"," ")</f>
        <v xml:space="preserve"> </v>
      </c>
      <c r="N55" s="2" t="str">
        <f>IF(AND(J55="LOW",I55="HIGH")=TRUE,"X"," ")</f>
        <v xml:space="preserve"> </v>
      </c>
      <c r="O55" s="3" t="str">
        <f>IF(AND(J55="MODERATE",I55="HIGH")=TRUE,"X"," ")</f>
        <v xml:space="preserve"> </v>
      </c>
      <c r="P55" s="3" t="str">
        <f>IF(AND(J55="HIGH",I55="HIGH")=TRUE,"X"," ")</f>
        <v xml:space="preserve"> </v>
      </c>
      <c r="Q55" s="14" t="str">
        <f>IF(AND(J55="VERY HIGH",I55="HIGH")=TRUE,"X"," ")</f>
        <v xml:space="preserve"> </v>
      </c>
      <c r="R55" s="50"/>
      <c r="S55" s="53"/>
      <c r="T55" s="50"/>
      <c r="U55" s="45"/>
    </row>
    <row r="56" spans="1:21" ht="13.5" customHeight="1" x14ac:dyDescent="0.25">
      <c r="A56" s="59"/>
      <c r="B56" s="62"/>
      <c r="C56" s="62"/>
      <c r="D56" s="45"/>
      <c r="E56" s="45"/>
      <c r="F56" s="45"/>
      <c r="G56" s="45"/>
      <c r="H56" s="50"/>
      <c r="I56" s="45"/>
      <c r="J56" s="45"/>
      <c r="K56" s="48"/>
      <c r="L56" s="12" t="s">
        <v>13</v>
      </c>
      <c r="M56" s="1" t="str">
        <f>IF(AND(J55="VERY LOW",I55="MODERATE")=TRUE,"X"," ")</f>
        <v xml:space="preserve"> </v>
      </c>
      <c r="N56" s="4" t="str">
        <f>IF(AND(J55="LOW",I55="MODERATE")=TRUE,"X"," ")</f>
        <v xml:space="preserve"> </v>
      </c>
      <c r="O56" s="2" t="str">
        <f>IF(AND(J55="MODERATE",I55="MODERATE")=TRUE,"X"," ")</f>
        <v xml:space="preserve"> </v>
      </c>
      <c r="P56" s="3" t="str">
        <f>IF(AND(J55="HIGH",I55="MODERATE")=TRUE,"X"," ")</f>
        <v xml:space="preserve"> </v>
      </c>
      <c r="Q56" s="14" t="str">
        <f>IF(AND(J55="VERY HIGH",I55="MODERATE")=TRUE,"X"," ")</f>
        <v xml:space="preserve"> </v>
      </c>
      <c r="R56" s="50"/>
      <c r="S56" s="53"/>
      <c r="T56" s="50"/>
      <c r="U56" s="45"/>
    </row>
    <row r="57" spans="1:21" ht="11.25" customHeight="1" x14ac:dyDescent="0.25">
      <c r="A57" s="59"/>
      <c r="B57" s="62"/>
      <c r="C57" s="62"/>
      <c r="D57" s="45"/>
      <c r="E57" s="45"/>
      <c r="F57" s="45"/>
      <c r="G57" s="45"/>
      <c r="H57" s="50"/>
      <c r="I57" s="45"/>
      <c r="J57" s="45"/>
      <c r="K57" s="48"/>
      <c r="L57" s="12" t="s">
        <v>14</v>
      </c>
      <c r="M57" s="1" t="str">
        <f>IF(AND(J55="VERY LOW",I55="LOW")=TRUE,"X"," ")</f>
        <v xml:space="preserve"> </v>
      </c>
      <c r="N57" s="4" t="str">
        <f>IF(AND(J55="LOW",I55="LOW")=TRUE,"X"," ")</f>
        <v xml:space="preserve"> </v>
      </c>
      <c r="O57" s="2" t="str">
        <f>IF(AND(J55="MODERATE",I55="LOW")=TRUE,"X"," ")</f>
        <v xml:space="preserve"> </v>
      </c>
      <c r="P57" s="3" t="str">
        <f>IF(AND(J55="HIGH",I55="LOW")=TRUE,"X"," ")</f>
        <v xml:space="preserve"> </v>
      </c>
      <c r="Q57" s="14" t="str">
        <f>IF(AND(J55="VERY HIGH",I55="LOW")=TRUE,"X"," ")</f>
        <v xml:space="preserve"> </v>
      </c>
      <c r="R57" s="50"/>
      <c r="S57" s="53"/>
      <c r="T57" s="50"/>
      <c r="U57" s="45"/>
    </row>
    <row r="58" spans="1:21" ht="14.25" customHeight="1" x14ac:dyDescent="0.25">
      <c r="A58" s="59"/>
      <c r="B58" s="62"/>
      <c r="C58" s="62"/>
      <c r="D58" s="45"/>
      <c r="E58" s="45"/>
      <c r="F58" s="45"/>
      <c r="G58" s="45"/>
      <c r="H58" s="50"/>
      <c r="I58" s="45"/>
      <c r="J58" s="45"/>
      <c r="K58" s="48"/>
      <c r="L58" s="12" t="s">
        <v>15</v>
      </c>
      <c r="M58" s="5" t="str">
        <f>IF(AND(J55="VERY LOW",I55="VERY LOW")=TRUE,"X"," ")</f>
        <v xml:space="preserve"> </v>
      </c>
      <c r="N58" s="6" t="str">
        <f>IF(AND(J55="LOW",I55="VERY LOW")=TRUE,"X"," ")</f>
        <v xml:space="preserve"> </v>
      </c>
      <c r="O58" s="6" t="str">
        <f>IF(AND(J55="MODERATE",I55="VERY LOW")=TRUE,"X"," ")</f>
        <v xml:space="preserve"> </v>
      </c>
      <c r="P58" s="7" t="str">
        <f>IF(AND(J55="HIGH",I55="VERY LOW")=TRUE,"X"," ")</f>
        <v xml:space="preserve"> </v>
      </c>
      <c r="Q58" s="15" t="str">
        <f>IF(AND(J55="VERY HIGH",I55="VERY LOW")=TRUE,"X"," ")</f>
        <v xml:space="preserve"> </v>
      </c>
      <c r="R58" s="50"/>
      <c r="S58" s="53"/>
      <c r="T58" s="50"/>
      <c r="U58" s="45"/>
    </row>
    <row r="59" spans="1:21" ht="13.5" customHeight="1" x14ac:dyDescent="0.5">
      <c r="A59" s="59"/>
      <c r="B59" s="62"/>
      <c r="C59" s="62"/>
      <c r="D59" s="45"/>
      <c r="E59" s="45"/>
      <c r="F59" s="45"/>
      <c r="G59" s="45"/>
      <c r="H59" s="50"/>
      <c r="I59" s="45"/>
      <c r="J59" s="45"/>
      <c r="K59" s="48"/>
      <c r="L59" s="8"/>
      <c r="M59" s="11" t="s">
        <v>15</v>
      </c>
      <c r="N59" s="11" t="s">
        <v>14</v>
      </c>
      <c r="O59" s="11" t="s">
        <v>13</v>
      </c>
      <c r="P59" s="11" t="s">
        <v>12</v>
      </c>
      <c r="Q59" s="16" t="s">
        <v>11</v>
      </c>
      <c r="R59" s="50"/>
      <c r="S59" s="53"/>
      <c r="T59" s="50"/>
      <c r="U59" s="45"/>
    </row>
    <row r="60" spans="1:21" ht="11.25" customHeight="1" x14ac:dyDescent="0.5">
      <c r="A60" s="60"/>
      <c r="B60" s="63"/>
      <c r="C60" s="63"/>
      <c r="D60" s="46"/>
      <c r="E60" s="46"/>
      <c r="F60" s="46"/>
      <c r="G60" s="46"/>
      <c r="H60" s="51"/>
      <c r="I60" s="46"/>
      <c r="J60" s="46"/>
      <c r="K60" s="17"/>
      <c r="L60" s="9"/>
      <c r="M60" s="55" t="s">
        <v>1</v>
      </c>
      <c r="N60" s="55"/>
      <c r="O60" s="55"/>
      <c r="P60" s="56"/>
      <c r="Q60" s="57"/>
      <c r="R60" s="51"/>
      <c r="S60" s="54"/>
      <c r="T60" s="51"/>
      <c r="U60" s="46"/>
    </row>
    <row r="61" spans="1:21" ht="11.25" customHeight="1" x14ac:dyDescent="0.25">
      <c r="A61" s="58"/>
      <c r="B61" s="61"/>
      <c r="C61" s="61"/>
      <c r="D61" s="44"/>
      <c r="E61" s="44"/>
      <c r="F61" s="44"/>
      <c r="G61" s="44"/>
      <c r="H61" s="49"/>
      <c r="I61" s="44"/>
      <c r="J61" s="44"/>
      <c r="K61" s="47" t="s">
        <v>0</v>
      </c>
      <c r="L61" s="11" t="s">
        <v>11</v>
      </c>
      <c r="M61" s="1"/>
      <c r="N61" s="2" t="str">
        <f>IF(AND(J62="LOW",I62="VERY HIGH")=TRUE,"X"," ")</f>
        <v xml:space="preserve"> </v>
      </c>
      <c r="O61" s="3" t="str">
        <f>IF(AND(J62="MODERATE",I62="VERY HIGH")=TRUE,"X"," ")</f>
        <v xml:space="preserve"> </v>
      </c>
      <c r="P61" s="3" t="str">
        <f>IF(AND(J62="HIGH",I62="VERY HIGH")=TRUE,"X"," ")</f>
        <v xml:space="preserve"> </v>
      </c>
      <c r="Q61" s="14" t="str">
        <f>IF(AND(J62="VERY HIGH",I62="VERY HIGH")=TRUE,"X"," ")</f>
        <v xml:space="preserve"> </v>
      </c>
      <c r="R61" s="49"/>
      <c r="S61" s="52"/>
      <c r="T61" s="49"/>
      <c r="U61" s="44"/>
    </row>
    <row r="62" spans="1:21" ht="11.25" customHeight="1" x14ac:dyDescent="0.25">
      <c r="A62" s="59"/>
      <c r="B62" s="62"/>
      <c r="C62" s="62"/>
      <c r="D62" s="45"/>
      <c r="E62" s="45"/>
      <c r="F62" s="45"/>
      <c r="G62" s="45"/>
      <c r="H62" s="50"/>
      <c r="I62" s="45"/>
      <c r="J62" s="45"/>
      <c r="K62" s="48"/>
      <c r="L62" s="12" t="s">
        <v>12</v>
      </c>
      <c r="M62" s="1" t="str">
        <f>IF(AND(J62="VERY LOW",I62="HIGH")=TRUE,"X"," ")</f>
        <v xml:space="preserve"> </v>
      </c>
      <c r="N62" s="2" t="str">
        <f>IF(AND(J62="LOW",I62="HIGH")=TRUE,"X"," ")</f>
        <v xml:space="preserve"> </v>
      </c>
      <c r="O62" s="3" t="str">
        <f>IF(AND(J62="MODERATE",I62="HIGH")=TRUE,"X"," ")</f>
        <v xml:space="preserve"> </v>
      </c>
      <c r="P62" s="3" t="str">
        <f>IF(AND(J62="HIGH",I62="HIGH")=TRUE,"X"," ")</f>
        <v xml:space="preserve"> </v>
      </c>
      <c r="Q62" s="14" t="str">
        <f>IF(AND(J62="VERY HIGH",I62="HIGH")=TRUE,"X"," ")</f>
        <v xml:space="preserve"> </v>
      </c>
      <c r="R62" s="50"/>
      <c r="S62" s="53"/>
      <c r="T62" s="50"/>
      <c r="U62" s="45"/>
    </row>
    <row r="63" spans="1:21" ht="13.5" customHeight="1" x14ac:dyDescent="0.25">
      <c r="A63" s="59"/>
      <c r="B63" s="62"/>
      <c r="C63" s="62"/>
      <c r="D63" s="45"/>
      <c r="E63" s="45"/>
      <c r="F63" s="45"/>
      <c r="G63" s="45"/>
      <c r="H63" s="50"/>
      <c r="I63" s="45"/>
      <c r="J63" s="45"/>
      <c r="K63" s="48"/>
      <c r="L63" s="12" t="s">
        <v>13</v>
      </c>
      <c r="M63" s="1" t="str">
        <f>IF(AND(J62="VERY LOW",I62="MODERATE")=TRUE,"X"," ")</f>
        <v xml:space="preserve"> </v>
      </c>
      <c r="N63" s="4" t="str">
        <f>IF(AND(J62="LOW",I62="MODERATE")=TRUE,"X"," ")</f>
        <v xml:space="preserve"> </v>
      </c>
      <c r="O63" s="2" t="str">
        <f>IF(AND(J62="MODERATE",I62="MODERATE")=TRUE,"X"," ")</f>
        <v xml:space="preserve"> </v>
      </c>
      <c r="P63" s="3" t="str">
        <f>IF(AND(J62="HIGH",I62="MODERATE")=TRUE,"X"," ")</f>
        <v xml:space="preserve"> </v>
      </c>
      <c r="Q63" s="14" t="str">
        <f>IF(AND(J62="VERY HIGH",I62="MODERATE")=TRUE,"X"," ")</f>
        <v xml:space="preserve"> </v>
      </c>
      <c r="R63" s="50"/>
      <c r="S63" s="53"/>
      <c r="T63" s="50"/>
      <c r="U63" s="45"/>
    </row>
    <row r="64" spans="1:21" ht="11.25" customHeight="1" x14ac:dyDescent="0.25">
      <c r="A64" s="59"/>
      <c r="B64" s="62"/>
      <c r="C64" s="62"/>
      <c r="D64" s="45"/>
      <c r="E64" s="45"/>
      <c r="F64" s="45"/>
      <c r="G64" s="45"/>
      <c r="H64" s="50"/>
      <c r="I64" s="45"/>
      <c r="J64" s="45"/>
      <c r="K64" s="48"/>
      <c r="L64" s="12" t="s">
        <v>14</v>
      </c>
      <c r="M64" s="1" t="str">
        <f>IF(AND(J62="VERY LOW",I62="LOW")=TRUE,"X"," ")</f>
        <v xml:space="preserve"> </v>
      </c>
      <c r="N64" s="4" t="str">
        <f>IF(AND(J62="LOW",I62="LOW")=TRUE,"X"," ")</f>
        <v xml:space="preserve"> </v>
      </c>
      <c r="O64" s="2" t="str">
        <f>IF(AND(J62="MODERATE",I62="LOW")=TRUE,"X"," ")</f>
        <v xml:space="preserve"> </v>
      </c>
      <c r="P64" s="3" t="str">
        <f>IF(AND(J62="HIGH",I62="LOW")=TRUE,"X"," ")</f>
        <v xml:space="preserve"> </v>
      </c>
      <c r="Q64" s="14" t="str">
        <f>IF(AND(J62="VERY HIGH",I62="LOW")=TRUE,"X"," ")</f>
        <v xml:space="preserve"> </v>
      </c>
      <c r="R64" s="50"/>
      <c r="S64" s="53"/>
      <c r="T64" s="50"/>
      <c r="U64" s="45"/>
    </row>
    <row r="65" spans="1:21" ht="14.25" customHeight="1" x14ac:dyDescent="0.25">
      <c r="A65" s="59"/>
      <c r="B65" s="62"/>
      <c r="C65" s="62"/>
      <c r="D65" s="45"/>
      <c r="E65" s="45"/>
      <c r="F65" s="45"/>
      <c r="G65" s="45"/>
      <c r="H65" s="50"/>
      <c r="I65" s="45"/>
      <c r="J65" s="45"/>
      <c r="K65" s="48"/>
      <c r="L65" s="12" t="s">
        <v>15</v>
      </c>
      <c r="M65" s="5" t="str">
        <f>IF(AND(J62="VERY LOW",I62="VERY LOW")=TRUE,"X"," ")</f>
        <v xml:space="preserve"> </v>
      </c>
      <c r="N65" s="6" t="str">
        <f>IF(AND(J62="LOW",I62="VERY LOW")=TRUE,"X"," ")</f>
        <v xml:space="preserve"> </v>
      </c>
      <c r="O65" s="6" t="str">
        <f>IF(AND(J62="MODERATE",I62="VERY LOW")=TRUE,"X"," ")</f>
        <v xml:space="preserve"> </v>
      </c>
      <c r="P65" s="7" t="str">
        <f>IF(AND(J62="HIGH",I62="VERY LOW")=TRUE,"X"," ")</f>
        <v xml:space="preserve"> </v>
      </c>
      <c r="Q65" s="15" t="str">
        <f>IF(AND(J62="VERY HIGH",I62="VERY LOW")=TRUE,"X"," ")</f>
        <v xml:space="preserve"> </v>
      </c>
      <c r="R65" s="50"/>
      <c r="S65" s="53"/>
      <c r="T65" s="50"/>
      <c r="U65" s="45"/>
    </row>
    <row r="66" spans="1:21" ht="13.5" customHeight="1" x14ac:dyDescent="0.5">
      <c r="A66" s="59"/>
      <c r="B66" s="62"/>
      <c r="C66" s="62"/>
      <c r="D66" s="45"/>
      <c r="E66" s="45"/>
      <c r="F66" s="45"/>
      <c r="G66" s="45"/>
      <c r="H66" s="50"/>
      <c r="I66" s="45"/>
      <c r="J66" s="45"/>
      <c r="K66" s="48"/>
      <c r="L66" s="8"/>
      <c r="M66" s="11" t="s">
        <v>15</v>
      </c>
      <c r="N66" s="11" t="s">
        <v>14</v>
      </c>
      <c r="O66" s="11" t="s">
        <v>13</v>
      </c>
      <c r="P66" s="11" t="s">
        <v>12</v>
      </c>
      <c r="Q66" s="16" t="s">
        <v>11</v>
      </c>
      <c r="R66" s="50"/>
      <c r="S66" s="53"/>
      <c r="T66" s="50"/>
      <c r="U66" s="45"/>
    </row>
    <row r="67" spans="1:21" ht="11.25" customHeight="1" x14ac:dyDescent="0.5">
      <c r="A67" s="60"/>
      <c r="B67" s="63"/>
      <c r="C67" s="63"/>
      <c r="D67" s="46"/>
      <c r="E67" s="46"/>
      <c r="F67" s="46"/>
      <c r="G67" s="46"/>
      <c r="H67" s="51"/>
      <c r="I67" s="46"/>
      <c r="J67" s="46"/>
      <c r="K67" s="17"/>
      <c r="L67" s="9"/>
      <c r="M67" s="55" t="s">
        <v>1</v>
      </c>
      <c r="N67" s="55"/>
      <c r="O67" s="55"/>
      <c r="P67" s="56"/>
      <c r="Q67" s="57"/>
      <c r="R67" s="51"/>
      <c r="S67" s="54"/>
      <c r="T67" s="51"/>
      <c r="U67" s="46"/>
    </row>
    <row r="68" spans="1:21" ht="14.2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ht="14.25" customHeight="1" x14ac:dyDescent="0.25"/>
    <row r="70" spans="1:21" ht="14.25" customHeight="1" x14ac:dyDescent="0.25"/>
    <row r="71" spans="1:21" ht="14.25" customHeight="1" x14ac:dyDescent="0.25"/>
    <row r="72" spans="1:21" ht="14.25" customHeight="1" x14ac:dyDescent="0.25"/>
    <row r="73" spans="1:21" ht="14.25" customHeight="1" x14ac:dyDescent="0.25"/>
    <row r="74" spans="1:21" ht="11.25" customHeight="1" x14ac:dyDescent="0.25"/>
    <row r="75" spans="1:21" ht="14.25" customHeight="1" x14ac:dyDescent="0.25"/>
    <row r="76" spans="1:21" ht="14.25" customHeight="1" x14ac:dyDescent="0.25"/>
    <row r="77" spans="1:21" ht="14.25" customHeight="1" x14ac:dyDescent="0.25"/>
    <row r="78" spans="1:21" ht="14.25" customHeight="1" x14ac:dyDescent="0.25"/>
    <row r="79" spans="1:21" ht="14.25" customHeight="1" x14ac:dyDescent="0.25"/>
    <row r="80" spans="1:21" ht="14.25" customHeight="1" x14ac:dyDescent="0.25"/>
    <row r="81" ht="11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1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1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1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1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1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1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1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1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1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1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1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1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1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1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1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1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1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1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1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1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1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1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1.25" customHeight="1" x14ac:dyDescent="0.25"/>
    <row r="243" ht="27.75" customHeight="1" x14ac:dyDescent="0.25"/>
  </sheetData>
  <mergeCells count="134">
    <mergeCell ref="A9:U9"/>
    <mergeCell ref="F12:F18"/>
    <mergeCell ref="E12:E18"/>
    <mergeCell ref="D12:D18"/>
    <mergeCell ref="C12:C18"/>
    <mergeCell ref="B12:B18"/>
    <mergeCell ref="A12:A18"/>
    <mergeCell ref="S12:S18"/>
    <mergeCell ref="T10:U10"/>
    <mergeCell ref="A10:H10"/>
    <mergeCell ref="I10:Q10"/>
    <mergeCell ref="I12:I18"/>
    <mergeCell ref="H12:H18"/>
    <mergeCell ref="J12:J18"/>
    <mergeCell ref="R10:S10"/>
    <mergeCell ref="U12:U18"/>
    <mergeCell ref="R12:R18"/>
    <mergeCell ref="K11:Q11"/>
    <mergeCell ref="J26:J32"/>
    <mergeCell ref="K26:K31"/>
    <mergeCell ref="C33:C39"/>
    <mergeCell ref="T12:T18"/>
    <mergeCell ref="M18:Q18"/>
    <mergeCell ref="K12:K17"/>
    <mergeCell ref="G12:G18"/>
    <mergeCell ref="M32:Q32"/>
    <mergeCell ref="R19:R25"/>
    <mergeCell ref="S19:S25"/>
    <mergeCell ref="R26:R32"/>
    <mergeCell ref="S26:S32"/>
    <mergeCell ref="T26:T32"/>
    <mergeCell ref="G40:G46"/>
    <mergeCell ref="H40:H46"/>
    <mergeCell ref="I40:I46"/>
    <mergeCell ref="J40:J46"/>
    <mergeCell ref="A33:A39"/>
    <mergeCell ref="B33:B39"/>
    <mergeCell ref="R40:R46"/>
    <mergeCell ref="S40:S46"/>
    <mergeCell ref="T40:T46"/>
    <mergeCell ref="U40:U46"/>
    <mergeCell ref="E40:E46"/>
    <mergeCell ref="F40:F46"/>
    <mergeCell ref="A40:A46"/>
    <mergeCell ref="B40:B46"/>
    <mergeCell ref="E33:E39"/>
    <mergeCell ref="F33:F39"/>
    <mergeCell ref="G33:G39"/>
    <mergeCell ref="H33:H39"/>
    <mergeCell ref="J33:J39"/>
    <mergeCell ref="K33:K38"/>
    <mergeCell ref="I33:I39"/>
    <mergeCell ref="D33:D39"/>
    <mergeCell ref="M39:Q39"/>
    <mergeCell ref="R33:R39"/>
    <mergeCell ref="T33:T39"/>
    <mergeCell ref="U33:U39"/>
    <mergeCell ref="S33:S39"/>
    <mergeCell ref="K40:K45"/>
    <mergeCell ref="U26:U32"/>
    <mergeCell ref="A19:A25"/>
    <mergeCell ref="B19:B25"/>
    <mergeCell ref="D19:D25"/>
    <mergeCell ref="C19:C25"/>
    <mergeCell ref="E19:E25"/>
    <mergeCell ref="F19:F25"/>
    <mergeCell ref="G19:G25"/>
    <mergeCell ref="T19:T25"/>
    <mergeCell ref="U19:U25"/>
    <mergeCell ref="A26:A32"/>
    <mergeCell ref="B26:B32"/>
    <mergeCell ref="D26:D32"/>
    <mergeCell ref="C26:C32"/>
    <mergeCell ref="E26:E32"/>
    <mergeCell ref="B47:B53"/>
    <mergeCell ref="C47:C53"/>
    <mergeCell ref="D47:D53"/>
    <mergeCell ref="E47:E53"/>
    <mergeCell ref="F47:F53"/>
    <mergeCell ref="G47:G53"/>
    <mergeCell ref="H47:H53"/>
    <mergeCell ref="I47:I53"/>
    <mergeCell ref="M25:Q25"/>
    <mergeCell ref="H19:H25"/>
    <mergeCell ref="I19:I25"/>
    <mergeCell ref="J19:J25"/>
    <mergeCell ref="K19:K24"/>
    <mergeCell ref="D40:D46"/>
    <mergeCell ref="C40:C46"/>
    <mergeCell ref="M46:Q46"/>
    <mergeCell ref="F26:F32"/>
    <mergeCell ref="G26:G32"/>
    <mergeCell ref="H26:H32"/>
    <mergeCell ref="I26:I32"/>
    <mergeCell ref="J47:J53"/>
    <mergeCell ref="K47:K52"/>
    <mergeCell ref="R47:R53"/>
    <mergeCell ref="S47:S53"/>
    <mergeCell ref="T47:T53"/>
    <mergeCell ref="U47:U53"/>
    <mergeCell ref="M53:Q53"/>
    <mergeCell ref="A54:A60"/>
    <mergeCell ref="B54:B60"/>
    <mergeCell ref="C54:C60"/>
    <mergeCell ref="D54:D60"/>
    <mergeCell ref="E54:E60"/>
    <mergeCell ref="F54:F60"/>
    <mergeCell ref="G54:G60"/>
    <mergeCell ref="H54:H60"/>
    <mergeCell ref="I54:I60"/>
    <mergeCell ref="J54:J60"/>
    <mergeCell ref="K54:K59"/>
    <mergeCell ref="R54:R60"/>
    <mergeCell ref="S54:S60"/>
    <mergeCell ref="T54:T60"/>
    <mergeCell ref="U54:U60"/>
    <mergeCell ref="M60:Q60"/>
    <mergeCell ref="A47:A53"/>
    <mergeCell ref="J61:J67"/>
    <mergeCell ref="K61:K66"/>
    <mergeCell ref="R61:R67"/>
    <mergeCell ref="S61:S67"/>
    <mergeCell ref="T61:T67"/>
    <mergeCell ref="U61:U67"/>
    <mergeCell ref="M67:Q67"/>
    <mergeCell ref="A61:A67"/>
    <mergeCell ref="B61:B67"/>
    <mergeCell ref="C61:C67"/>
    <mergeCell ref="D61:D67"/>
    <mergeCell ref="E61:E67"/>
    <mergeCell ref="F61:F67"/>
    <mergeCell ref="G61:G67"/>
    <mergeCell ref="H61:H67"/>
    <mergeCell ref="I61:I67"/>
  </mergeCells>
  <phoneticPr fontId="2" type="noConversion"/>
  <dataValidations xWindow="729" yWindow="374" count="34">
    <dataValidation allowBlank="1" showInputMessage="1" showErrorMessage="1" promptTitle="Low Probability" prompt="Probability that this risk will occur is low.  Percentage assigned to the low rate is 30%." sqref="L43 L36 L29 L15 L22 L50 L57 L64" xr:uid="{00000000-0002-0000-0000-000000000000}"/>
    <dataValidation allowBlank="1" showInputMessage="1" showErrorMessage="1" promptTitle="Very Low Probability" prompt="Probability that this risk will occur is very low.  Percentage assigned to the very low rate is 10%." sqref="L44 L37 L30 L16 L23 L51 L58 L65" xr:uid="{00000000-0002-0000-0000-000001000000}"/>
    <dataValidation allowBlank="1" showInputMessage="1" showErrorMessage="1" promptTitle="High Probability" prompt="Probability that this risk will occur is high.  Percentage assigned to the high rate is 70%." sqref="L41 L34 L27 L13 L20 L48 L55 L62" xr:uid="{00000000-0002-0000-0000-000002000000}"/>
    <dataValidation allowBlank="1" showInputMessage="1" showErrorMessage="1" promptTitle="Very High Probability" prompt="Probability that this risk will occur is very high.  Percentage assigned to the very high rate is 90%." sqref="L40 L33 L26 L12 L19 L47 L54 L61" xr:uid="{00000000-0002-0000-0000-000003000000}"/>
    <dataValidation allowBlank="1" showErrorMessage="1" promptTitle="Impact" prompt="The severity of the risk's effect on the project objectives" sqref="K25:L25 K39:L39 K32:L32 K18:L18 K46:L46 K53:L53 K60:L60 K67:L67" xr:uid="{00000000-0002-0000-0000-000004000000}"/>
    <dataValidation allowBlank="1" showInputMessage="1" showErrorMessage="1" promptTitle="Very High Impact" prompt="Impact of this risk is very high._x000a__x000a_Change in cost is greater than 2% of the total base project cost." sqref="Q45 Q52 Q59 Q66" xr:uid="{00000000-0002-0000-0000-000005000000}"/>
    <dataValidation allowBlank="1" showInputMessage="1" showErrorMessage="1" promptTitle="High Impact" prompt="The impact of this risk is high._x000a__x000a_Change in the cost is less then 2% but greater than 1.5% of the total base project cost._x000a__x000a__x000a_" sqref="P45 P52 P59 P66" xr:uid="{00000000-0002-0000-0000-000006000000}"/>
    <dataValidation allowBlank="1" showInputMessage="1" showErrorMessage="1" promptTitle="Moderate impact" prompt="The impact of this risk is moderate._x000a__x000a_Change in the cost is less than 1.5%  but greater than 1% of the total project base cost._x000a_" sqref="O45 O52 O59 O66" xr:uid="{00000000-0002-0000-0000-000007000000}"/>
    <dataValidation allowBlank="1" showInputMessage="1" showErrorMessage="1" promptTitle="Low Impact" prompt="Impact of this risk is low._x000a__x000a_Change in the cost is less than 1% but greater than .5% of the total base project cost." sqref="N45 N52 N59 N66" xr:uid="{00000000-0002-0000-0000-000008000000}"/>
    <dataValidation allowBlank="1" showInputMessage="1" showErrorMessage="1" promptTitle="Very Low Impact" prompt="Impact of this risk is very low_x000a__x000a_Change in the cost is less than 0.5% of the total base project cost._x000a__x000a_ " sqref="M45 M52 M59 M66" xr:uid="{00000000-0002-0000-0000-000009000000}"/>
    <dataValidation allowBlank="1" showInputMessage="1" showErrorMessage="1" promptTitle="Moderate Probability" prompt="Probability that this risk will occur is moderate.  Percentage assigned to the moderate rate is 50%." sqref="L42 L49 L56 L63" xr:uid="{00000000-0002-0000-0000-00000A000000}"/>
    <dataValidation type="list" allowBlank="1" showInputMessage="1" showErrorMessage="1" sqref="R40 R47 R54 R61" xr:uid="{00000000-0002-0000-0000-00000B000000}">
      <formula1>#REF!</formula1>
    </dataValidation>
    <dataValidation allowBlank="1" showInputMessage="1" showErrorMessage="1" promptTitle="Medium Probability" prompt="Probability that this risk will occur is medium.  Percentage assigned to the medium rate is 50%." sqref="L35 L28 L14 L21" xr:uid="{00000000-0002-0000-0000-00000C000000}"/>
    <dataValidation allowBlank="1" showInputMessage="1" showErrorMessage="1" promptTitle="Very Low Impact" prompt="Impact of this risk is very low_x000a__x000a__x000a__x000a_ " sqref="M38" xr:uid="{00000000-0002-0000-0000-00000D000000}"/>
    <dataValidation allowBlank="1" showInputMessage="1" showErrorMessage="1" promptTitle="Low Impact" prompt="Impact of this risk is low._x000a__x000a_" sqref="N38" xr:uid="{00000000-0002-0000-0000-00000E000000}"/>
    <dataValidation allowBlank="1" showInputMessage="1" showErrorMessage="1" promptTitle="Medium impact" prompt="The impact of this risk is medium._x000a__x000a_" sqref="O38" xr:uid="{00000000-0002-0000-0000-00000F000000}"/>
    <dataValidation allowBlank="1" showInputMessage="1" showErrorMessage="1" promptTitle="Very High Impact" prompt="Impact of this risk is very high._x000a__x000a_" sqref="Q38" xr:uid="{00000000-0002-0000-0000-000010000000}"/>
    <dataValidation type="list" allowBlank="1" showInputMessage="1" showErrorMessage="1" sqref="R12:R32" xr:uid="{00000000-0002-0000-0000-000011000000}">
      <formula1>$C$2:$C$5</formula1>
    </dataValidation>
    <dataValidation allowBlank="1" showInputMessage="1" showErrorMessage="1" promptTitle="Very Low Impact" prompt="Impact of this risk is very low_x000a__x000a_Minimal schedule impact_x000a__x000a_ " sqref="M17" xr:uid="{00000000-0002-0000-0000-000012000000}"/>
    <dataValidation allowBlank="1" showInputMessage="1" showErrorMessage="1" promptTitle="Low Impact" prompt="Impact of this risk is low._x000a__x000a_Less than 3 month delay" sqref="N17" xr:uid="{00000000-0002-0000-0000-000013000000}"/>
    <dataValidation allowBlank="1" showInputMessage="1" showErrorMessage="1" promptTitle="Medium impact" prompt="The impact of this risk is medium._x000a__x000a_Delay of 3 to 6 months_x000a_" sqref="O17" xr:uid="{00000000-0002-0000-0000-000014000000}"/>
    <dataValidation allowBlank="1" showInputMessage="1" showErrorMessage="1" promptTitle="High Impact" prompt="The impact of this risk is high._x000a__x000a_Delay of 6 to 9 months_x000a__x000a__x000a_" sqref="P17" xr:uid="{00000000-0002-0000-0000-000015000000}"/>
    <dataValidation allowBlank="1" showInputMessage="1" showErrorMessage="1" promptTitle="Very High Impact" prompt="Impact of this risk is very high._x000a__x000a_Greater than 9 month delay" sqref="Q17" xr:uid="{00000000-0002-0000-0000-000016000000}"/>
    <dataValidation allowBlank="1" showInputMessage="1" showErrorMessage="1" promptTitle="High Impact" prompt="The impact of this risk is high._x000a__x000a__x000a__x000a_" sqref="P38" xr:uid="{00000000-0002-0000-0000-000017000000}"/>
    <dataValidation allowBlank="1" showInputMessage="1" showErrorMessage="1" promptTitle="Very Low Impact" prompt="Impact of this risk is very low_x000a__x000a_Change in the cost is not significant to the total base project cost._x000a__x000a_ " sqref="M31 M24" xr:uid="{00000000-0002-0000-0000-000018000000}"/>
    <dataValidation allowBlank="1" showInputMessage="1" showErrorMessage="1" promptTitle="Low Impact" prompt="Impact of this risk is low._x000a__x000a_Change in the cost is less than 5% of the total base project cost." sqref="N31 N24" xr:uid="{00000000-0002-0000-0000-000019000000}"/>
    <dataValidation allowBlank="1" showInputMessage="1" showErrorMessage="1" promptTitle="Medium impact" prompt="The impact of this risk is medium._x000a__x000a_Change in the cost is less than 7%  but greater than 5% of the total project base cost._x000a_" sqref="O31 O24" xr:uid="{00000000-0002-0000-0000-00001A000000}"/>
    <dataValidation allowBlank="1" showInputMessage="1" showErrorMessage="1" promptTitle="High Impact" prompt="The impact of this risk is high._x000a__x000a_Change in the cost is less then 10% but greater than 7% of the total base project cost._x000a__x000a__x000a_" sqref="P31 P24" xr:uid="{00000000-0002-0000-0000-00001B000000}"/>
    <dataValidation allowBlank="1" showInputMessage="1" showErrorMessage="1" promptTitle="Very High Impact" prompt="Impact of this risk is very high._x000a__x000a_Change in cost is greater than 10% of the total base project cost." sqref="Q31 Q24" xr:uid="{00000000-0002-0000-0000-00001C000000}"/>
    <dataValidation type="list" allowBlank="1" showInputMessage="1" showErrorMessage="1" sqref="G19 G40 G12 G26 G33 G47 G54 G61" xr:uid="{00000000-0002-0000-0000-00001E000000}">
      <formula1>$B$2:$B$3</formula1>
    </dataValidation>
    <dataValidation type="list" allowBlank="1" showInputMessage="1" showErrorMessage="1" sqref="B19 B33 B26 B12 B40 B47 B54 B61" xr:uid="{00000000-0002-0000-0000-00001F000000}">
      <formula1>$A$2:$A$4</formula1>
    </dataValidation>
    <dataValidation type="list" allowBlank="1" showInputMessage="1" showErrorMessage="1" sqref="C33 C26 C12 C19" xr:uid="{00000000-0002-0000-0000-000020000000}">
      <formula1>$E$2:$E$7</formula1>
    </dataValidation>
    <dataValidation type="list" allowBlank="1" showInputMessage="1" showErrorMessage="1" sqref="R33:R39" xr:uid="{00000000-0002-0000-0000-00001D000000}">
      <formula1>$H$2:$H$5</formula1>
    </dataValidation>
    <dataValidation type="list" allowBlank="1" showInputMessage="1" showErrorMessage="1" sqref="H12:H39" xr:uid="{00000000-0002-0000-0000-000021000000}">
      <formula1>$F$2:$F$5</formula1>
    </dataValidation>
  </dataValidations>
  <pageMargins left="0.25" right="0.25" top="1" bottom="1" header="0.5" footer="0.5"/>
  <pageSetup paperSize="17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"/>
  <sheetViews>
    <sheetView workbookViewId="0"/>
  </sheetViews>
  <sheetFormatPr defaultRowHeight="13.2" x14ac:dyDescent="0.25"/>
  <cols>
    <col min="1" max="1" width="69.44140625" customWidth="1"/>
  </cols>
  <sheetData>
    <row r="1" spans="1:19" ht="23.25" customHeight="1" x14ac:dyDescent="0.25">
      <c r="A1" s="36" t="s">
        <v>102</v>
      </c>
      <c r="B1" s="32"/>
      <c r="C1" s="32"/>
      <c r="D1" s="32"/>
      <c r="E1" s="32"/>
    </row>
    <row r="2" spans="1:19" ht="19.5" customHeight="1" x14ac:dyDescent="0.25">
      <c r="A2" s="35" t="s">
        <v>99</v>
      </c>
      <c r="B2" s="33"/>
      <c r="C2" s="33"/>
      <c r="E2" s="34"/>
    </row>
    <row r="3" spans="1:19" ht="24.75" customHeight="1" x14ac:dyDescent="0.25">
      <c r="A3" s="23" t="s">
        <v>49</v>
      </c>
    </row>
    <row r="4" spans="1:19" ht="12.75" customHeight="1" x14ac:dyDescent="0.25">
      <c r="A4" s="24" t="s">
        <v>50</v>
      </c>
    </row>
    <row r="5" spans="1:19" ht="12.75" customHeight="1" x14ac:dyDescent="0.25">
      <c r="A5" s="25" t="s">
        <v>51</v>
      </c>
    </row>
    <row r="6" spans="1:19" ht="12.75" customHeight="1" x14ac:dyDescent="0.25">
      <c r="A6" s="25" t="s">
        <v>98</v>
      </c>
    </row>
    <row r="7" spans="1:19" ht="12.75" customHeight="1" x14ac:dyDescent="0.25">
      <c r="A7" s="25" t="s">
        <v>52</v>
      </c>
    </row>
    <row r="8" spans="1:19" ht="12" customHeight="1" x14ac:dyDescent="0.25">
      <c r="A8" s="25" t="s">
        <v>53</v>
      </c>
    </row>
    <row r="9" spans="1:19" ht="12.75" customHeight="1" x14ac:dyDescent="0.25">
      <c r="A9" s="25" t="s">
        <v>54</v>
      </c>
    </row>
    <row r="10" spans="1:19" ht="24.75" customHeight="1" x14ac:dyDescent="0.25">
      <c r="A10" s="23" t="s">
        <v>55</v>
      </c>
    </row>
    <row r="11" spans="1:19" ht="12.75" customHeight="1" x14ac:dyDescent="0.25">
      <c r="A11" s="25" t="s">
        <v>37</v>
      </c>
    </row>
    <row r="12" spans="1:19" ht="12.75" customHeight="1" x14ac:dyDescent="0.25">
      <c r="A12" s="25" t="s">
        <v>56</v>
      </c>
      <c r="S12" s="28"/>
    </row>
    <row r="13" spans="1:19" ht="12.75" customHeight="1" x14ac:dyDescent="0.25">
      <c r="A13" s="25" t="s">
        <v>57</v>
      </c>
    </row>
    <row r="14" spans="1:19" ht="12.75" customHeight="1" x14ac:dyDescent="0.25">
      <c r="A14" s="25" t="s">
        <v>58</v>
      </c>
    </row>
    <row r="15" spans="1:19" ht="12.75" customHeight="1" x14ac:dyDescent="0.25">
      <c r="A15" s="25" t="s">
        <v>59</v>
      </c>
    </row>
    <row r="16" spans="1:19" ht="24.75" customHeight="1" x14ac:dyDescent="0.25">
      <c r="A16" s="23" t="s">
        <v>60</v>
      </c>
    </row>
    <row r="17" spans="1:20" ht="12.75" customHeight="1" x14ac:dyDescent="0.25">
      <c r="A17" s="25" t="s">
        <v>61</v>
      </c>
    </row>
    <row r="18" spans="1:20" ht="12.75" customHeight="1" x14ac:dyDescent="0.25">
      <c r="A18" s="25" t="s">
        <v>62</v>
      </c>
    </row>
    <row r="19" spans="1:20" ht="12.75" customHeight="1" x14ac:dyDescent="0.25">
      <c r="A19" s="25" t="s">
        <v>63</v>
      </c>
      <c r="T19" s="28"/>
    </row>
    <row r="20" spans="1:20" ht="12.75" customHeight="1" x14ac:dyDescent="0.25">
      <c r="A20" s="25" t="s">
        <v>64</v>
      </c>
    </row>
    <row r="21" spans="1:20" ht="12.75" customHeight="1" x14ac:dyDescent="0.25">
      <c r="A21" s="25" t="s">
        <v>100</v>
      </c>
    </row>
    <row r="22" spans="1:20" ht="24.75" customHeight="1" x14ac:dyDescent="0.25">
      <c r="A22" s="23" t="s">
        <v>65</v>
      </c>
    </row>
    <row r="23" spans="1:20" ht="12.75" customHeight="1" x14ac:dyDescent="0.25">
      <c r="A23" s="25" t="s">
        <v>43</v>
      </c>
    </row>
    <row r="24" spans="1:20" ht="12" customHeight="1" x14ac:dyDescent="0.25">
      <c r="A24" s="25" t="s">
        <v>66</v>
      </c>
    </row>
    <row r="25" spans="1:20" ht="12.75" customHeight="1" x14ac:dyDescent="0.25">
      <c r="A25" s="25" t="s">
        <v>67</v>
      </c>
    </row>
    <row r="26" spans="1:20" ht="12.75" customHeight="1" x14ac:dyDescent="0.25">
      <c r="A26" s="25" t="s">
        <v>68</v>
      </c>
      <c r="R26" s="28"/>
      <c r="S26" s="29"/>
      <c r="T26" s="28"/>
    </row>
    <row r="27" spans="1:20" ht="12.75" customHeight="1" x14ac:dyDescent="0.25">
      <c r="A27" s="25" t="s">
        <v>69</v>
      </c>
      <c r="S27" s="30"/>
    </row>
    <row r="28" spans="1:20" ht="24.75" customHeight="1" x14ac:dyDescent="0.25">
      <c r="A28" s="23" t="s">
        <v>70</v>
      </c>
      <c r="T28" s="30"/>
    </row>
    <row r="29" spans="1:20" ht="12.75" customHeight="1" x14ac:dyDescent="0.25">
      <c r="A29" s="25" t="s">
        <v>3</v>
      </c>
      <c r="T29" s="30"/>
    </row>
    <row r="30" spans="1:20" ht="12.75" customHeight="1" x14ac:dyDescent="0.25">
      <c r="A30" s="25" t="s">
        <v>71</v>
      </c>
      <c r="T30" s="30"/>
    </row>
    <row r="31" spans="1:20" ht="12.75" customHeight="1" x14ac:dyDescent="0.25">
      <c r="A31" s="25" t="s">
        <v>72</v>
      </c>
      <c r="T31" s="30"/>
    </row>
    <row r="32" spans="1:20" ht="12.75" customHeight="1" x14ac:dyDescent="0.25">
      <c r="A32" s="25" t="s">
        <v>75</v>
      </c>
      <c r="T32" s="30"/>
    </row>
    <row r="33" spans="1:22" ht="12.75" customHeight="1" x14ac:dyDescent="0.25">
      <c r="A33" s="25" t="s">
        <v>73</v>
      </c>
      <c r="S33" s="28"/>
      <c r="T33" s="28"/>
      <c r="U33" s="28"/>
    </row>
    <row r="34" spans="1:22" ht="24.75" customHeight="1" x14ac:dyDescent="0.25">
      <c r="A34" s="23" t="s">
        <v>74</v>
      </c>
    </row>
    <row r="35" spans="1:22" ht="12.75" customHeight="1" x14ac:dyDescent="0.25">
      <c r="A35" s="25" t="s">
        <v>76</v>
      </c>
    </row>
    <row r="36" spans="1:22" ht="12.75" customHeight="1" x14ac:dyDescent="0.25">
      <c r="A36" s="25" t="s">
        <v>77</v>
      </c>
    </row>
    <row r="37" spans="1:22" ht="12.75" customHeight="1" x14ac:dyDescent="0.25">
      <c r="A37" s="25" t="s">
        <v>78</v>
      </c>
    </row>
    <row r="38" spans="1:22" ht="12.75" customHeight="1" x14ac:dyDescent="0.25">
      <c r="A38" s="25" t="s">
        <v>79</v>
      </c>
    </row>
    <row r="39" spans="1:22" ht="12.75" customHeight="1" x14ac:dyDescent="0.25">
      <c r="A39" s="25" t="s">
        <v>80</v>
      </c>
    </row>
    <row r="40" spans="1:22" ht="24.75" customHeight="1" x14ac:dyDescent="0.25">
      <c r="A40" s="23" t="s">
        <v>81</v>
      </c>
      <c r="S40" s="28"/>
      <c r="T40" s="28"/>
      <c r="U40" s="28"/>
    </row>
    <row r="41" spans="1:22" ht="12.75" customHeight="1" x14ac:dyDescent="0.25">
      <c r="A41" s="25" t="s">
        <v>82</v>
      </c>
    </row>
    <row r="42" spans="1:22" x14ac:dyDescent="0.25">
      <c r="A42" s="25" t="s">
        <v>83</v>
      </c>
    </row>
    <row r="43" spans="1:22" x14ac:dyDescent="0.25">
      <c r="A43" s="25" t="s">
        <v>101</v>
      </c>
    </row>
    <row r="44" spans="1:22" x14ac:dyDescent="0.25">
      <c r="A44" s="25" t="s">
        <v>84</v>
      </c>
    </row>
    <row r="46" spans="1:22" x14ac:dyDescent="0.25">
      <c r="D46" s="28"/>
    </row>
    <row r="47" spans="1:22" x14ac:dyDescent="0.25">
      <c r="F47" s="28"/>
      <c r="U47" s="28"/>
      <c r="V47" s="28"/>
    </row>
    <row r="49" spans="1:1" ht="20.25" customHeight="1" x14ac:dyDescent="0.25">
      <c r="A49" s="22" t="s">
        <v>85</v>
      </c>
    </row>
    <row r="50" spans="1:1" ht="24.75" customHeight="1" x14ac:dyDescent="0.25">
      <c r="A50" s="23" t="s">
        <v>86</v>
      </c>
    </row>
    <row r="51" spans="1:1" ht="25.5" customHeight="1" x14ac:dyDescent="0.25">
      <c r="A51" s="88" t="s">
        <v>87</v>
      </c>
    </row>
    <row r="52" spans="1:1" x14ac:dyDescent="0.25">
      <c r="A52" s="89"/>
    </row>
    <row r="53" spans="1:1" x14ac:dyDescent="0.25">
      <c r="A53" s="89"/>
    </row>
    <row r="54" spans="1:1" ht="24.75" customHeight="1" x14ac:dyDescent="0.25">
      <c r="A54" s="23" t="s">
        <v>65</v>
      </c>
    </row>
    <row r="55" spans="1:1" ht="25.5" customHeight="1" x14ac:dyDescent="0.25">
      <c r="A55" s="88" t="s">
        <v>88</v>
      </c>
    </row>
    <row r="56" spans="1:1" x14ac:dyDescent="0.25">
      <c r="A56" s="89"/>
    </row>
    <row r="57" spans="1:1" x14ac:dyDescent="0.25">
      <c r="A57" s="89"/>
    </row>
    <row r="58" spans="1:1" x14ac:dyDescent="0.25">
      <c r="A58" s="90"/>
    </row>
    <row r="59" spans="1:1" ht="24" customHeight="1" x14ac:dyDescent="0.25">
      <c r="A59" s="23" t="s">
        <v>70</v>
      </c>
    </row>
    <row r="60" spans="1:1" ht="25.5" customHeight="1" x14ac:dyDescent="0.25">
      <c r="A60" s="88" t="s">
        <v>89</v>
      </c>
    </row>
    <row r="61" spans="1:1" x14ac:dyDescent="0.25">
      <c r="A61" s="89"/>
    </row>
    <row r="62" spans="1:1" x14ac:dyDescent="0.25">
      <c r="A62" s="89"/>
    </row>
    <row r="63" spans="1:1" ht="24" customHeight="1" x14ac:dyDescent="0.25">
      <c r="A63" s="23" t="s">
        <v>74</v>
      </c>
    </row>
    <row r="64" spans="1:1" ht="25.5" customHeight="1" x14ac:dyDescent="0.25">
      <c r="A64" s="88" t="s">
        <v>103</v>
      </c>
    </row>
    <row r="65" spans="1:3" x14ac:dyDescent="0.25">
      <c r="A65" s="89"/>
    </row>
    <row r="66" spans="1:3" x14ac:dyDescent="0.25">
      <c r="A66" s="90"/>
    </row>
    <row r="71" spans="1:3" ht="114" customHeight="1" x14ac:dyDescent="0.25">
      <c r="A71" s="86" t="s">
        <v>104</v>
      </c>
      <c r="B71" s="87"/>
      <c r="C71" s="87"/>
    </row>
    <row r="80" spans="1:3" ht="12.75" customHeight="1" x14ac:dyDescent="0.25"/>
    <row r="87" ht="12.75" customHeight="1" x14ac:dyDescent="0.25"/>
    <row r="93" ht="12.75" customHeight="1" x14ac:dyDescent="0.25"/>
    <row r="99" ht="12.75" customHeight="1" x14ac:dyDescent="0.25"/>
  </sheetData>
  <mergeCells count="5">
    <mergeCell ref="A71:C71"/>
    <mergeCell ref="A51:A53"/>
    <mergeCell ref="A55:A58"/>
    <mergeCell ref="A60:A62"/>
    <mergeCell ref="A64:A66"/>
  </mergeCells>
  <phoneticPr fontId="2" type="noConversion"/>
  <pageMargins left="0.75" right="0.75" top="1" bottom="1" header="0.5" footer="0.5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Risk Management Register</vt:lpstr>
      <vt:lpstr>Sample Risk Events</vt:lpstr>
      <vt:lpstr>'Risk Management Register'!Print_Area</vt:lpstr>
    </vt:vector>
  </TitlesOfParts>
  <Company>FHWA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cbobba</dc:creator>
  <cp:lastModifiedBy>Andre Samuel</cp:lastModifiedBy>
  <cp:lastPrinted>2008-11-05T17:57:08Z</cp:lastPrinted>
  <dcterms:created xsi:type="dcterms:W3CDTF">2007-10-22T17:14:32Z</dcterms:created>
  <dcterms:modified xsi:type="dcterms:W3CDTF">2022-03-28T15:44:35Z</dcterms:modified>
</cp:coreProperties>
</file>